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338" firstSheet="1" activeTab="1"/>
  </bookViews>
  <sheets>
    <sheet name="Arkusz1" sheetId="1" r:id="rId1"/>
    <sheet name="TABELA PPE (GRUPA ZAKUPOWA LUBI" sheetId="2" r:id="rId2"/>
  </sheets>
  <definedNames/>
  <calcPr fullCalcOnLoad="1"/>
</workbook>
</file>

<file path=xl/sharedStrings.xml><?xml version="1.0" encoding="utf-8"?>
<sst xmlns="http://schemas.openxmlformats.org/spreadsheetml/2006/main" count="3123" uniqueCount="399">
  <si>
    <t>Lp.</t>
  </si>
  <si>
    <r>
      <rPr>
        <sz val="10.5"/>
        <color indexed="8"/>
        <rFont val="Arial Narrow"/>
        <family val="2"/>
      </rPr>
      <t xml:space="preserve">Oznaczenie </t>
    </r>
    <r>
      <rPr>
        <b/>
        <sz val="10.5"/>
        <color indexed="8"/>
        <rFont val="Arial Narrow"/>
        <family val="2"/>
      </rPr>
      <t>odbiorcy energii elektrycznej</t>
    </r>
    <r>
      <rPr>
        <sz val="10.5"/>
        <color indexed="8"/>
        <rFont val="Arial Narrow"/>
        <family val="2"/>
      </rPr>
      <t xml:space="preserve"> (nazwa podmiotu zgodna z KRS, statutem danej gminnej/powiatowej/wojewódzkiej jednostki organizacyjnej/instytucji kulrury)</t>
    </r>
  </si>
  <si>
    <t>NIP</t>
  </si>
  <si>
    <t>REGON</t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</si>
  <si>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NABYWCY</t>
    </r>
    <r>
      <rPr>
        <sz val="10.5"/>
        <color indexed="8"/>
        <rFont val="Arial Narrow"/>
        <family val="2"/>
      </rPr>
      <t xml:space="preserve"> faktur VAT </t>
    </r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</si>
  <si>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ODBIORCY</t>
    </r>
    <r>
      <rPr>
        <b/>
        <sz val="10.5"/>
        <color indexed="8"/>
        <rFont val="Arial Narrow"/>
        <family val="2"/>
      </rPr>
      <t xml:space="preserve"> </t>
    </r>
    <r>
      <rPr>
        <sz val="10.5"/>
        <color indexed="8"/>
        <rFont val="Arial Narrow"/>
        <family val="2"/>
      </rPr>
      <t xml:space="preserve">faktur VAT </t>
    </r>
  </si>
  <si>
    <t>Adres podmiotu</t>
  </si>
  <si>
    <t>Adres korespondencyjny</t>
  </si>
  <si>
    <t>adres e-mail</t>
  </si>
  <si>
    <t>telefon/fax kontaktowy</t>
  </si>
  <si>
    <t>Nazwa punktu odbioru energii elektrycznej (obiekt/lokal)</t>
  </si>
  <si>
    <t xml:space="preserve">Adres punktu poboru energii elektrycznej   </t>
  </si>
  <si>
    <t>Numer licznika (układu pomiarowo - rozliczeniowego) z ostatniej faktury VAT</t>
  </si>
  <si>
    <t>Kod PPE (jeśli został nadany - można go uzyskać u OSD) lub numer ewidencyjny z faktury VAT, za usługę dystrybucji (NE).</t>
  </si>
  <si>
    <t>Grupa taryfowa</t>
  </si>
  <si>
    <t>MOC UMOWNA (kW)</t>
  </si>
  <si>
    <r>
      <rPr>
        <sz val="10.5"/>
        <color indexed="8"/>
        <rFont val="Arial Narrow"/>
        <family val="2"/>
      </rPr>
      <t xml:space="preserve">Oznaczenie dotychczasowego sprzedawcy energii elektrycznej </t>
    </r>
    <r>
      <rPr>
        <sz val="10.5"/>
        <color indexed="10"/>
        <rFont val="Arial Narrow"/>
        <family val="2"/>
      </rPr>
      <t>z tytułu obowiązywania umowy kompleksowej</t>
    </r>
  </si>
  <si>
    <t>Nr dotychczasowej umowy kompleksowej (na sprzedaż i świadczenie usług dystrybucji)</t>
  </si>
  <si>
    <t>Data zawarcia umowy kompleksowej/sprzedaży (dzień, miesiąc,rok)</t>
  </si>
  <si>
    <t xml:space="preserve"> okres wypowiedzenia umowy kompleksowej</t>
  </si>
  <si>
    <t>PROGRAM RABATOWY/LOJALNOŚCIOWY (TAK/NIE) TAK - to do kiedy obowiązuje</t>
  </si>
  <si>
    <r>
      <rPr>
        <sz val="10.5"/>
        <color indexed="8"/>
        <rFont val="Arial Narrow"/>
        <family val="2"/>
      </rPr>
      <t>Oznaczenie dotychczasowego sprzedawcy</t>
    </r>
    <r>
      <rPr>
        <sz val="10.5"/>
        <color indexed="10"/>
        <rFont val="Arial Narrow"/>
        <family val="2"/>
      </rPr>
      <t xml:space="preserve"> z tytułu umowy rozdzielonej </t>
    </r>
    <r>
      <rPr>
        <sz val="10.5"/>
        <color indexed="8"/>
        <rFont val="Arial Narrow"/>
        <family val="2"/>
      </rPr>
      <t xml:space="preserve">(nazwa dostawcy energii elektrycznej) </t>
    </r>
  </si>
  <si>
    <t>Data obowiązywania/data wypowiedzenia umowy z dotychczasowym sprzedawcą (dzień, miesiąc, rok - ostatni dzień obowiązywania dotychczasowej umowy kompleksowej/sprzedaży energii elektrycznej)</t>
  </si>
  <si>
    <t xml:space="preserve">Nr umowy na usługę dystrybucji energii elektrycznej </t>
  </si>
  <si>
    <t xml:space="preserve"> Oznaczenie dystrybutora energii elektrycznej</t>
  </si>
  <si>
    <t>Okres obowiązywania umowy dystrybucji energii elektrycznej</t>
  </si>
  <si>
    <t>Kod pocztowy</t>
  </si>
  <si>
    <t>Poczta</t>
  </si>
  <si>
    <t>Miejscowość</t>
  </si>
  <si>
    <t>Ulica</t>
  </si>
  <si>
    <t>Numer budynku</t>
  </si>
  <si>
    <t>Numer lokalu</t>
  </si>
  <si>
    <t>C11</t>
  </si>
  <si>
    <t>G11</t>
  </si>
  <si>
    <t>Gmina Stare Kurowo ul. Daszyńskiego 1, 66-540 Stare Kurowo</t>
  </si>
  <si>
    <t>599-00-18-911</t>
  </si>
  <si>
    <t>210966786</t>
  </si>
  <si>
    <t>Gmina Stare Kurowo ul. Daszyńskiego 1, 66-540 Stare Kurowo NIP:599-00-18-911</t>
  </si>
  <si>
    <t>66-540</t>
  </si>
  <si>
    <t>Stare Kurowo</t>
  </si>
  <si>
    <t>Daszyńskiego</t>
  </si>
  <si>
    <t>1</t>
  </si>
  <si>
    <t>(-)</t>
  </si>
  <si>
    <t>957615052</t>
  </si>
  <si>
    <t>urzad@starekurowo.pl</t>
  </si>
  <si>
    <t>Urząd Gminy w Starym Kurowie</t>
  </si>
  <si>
    <t>STARE KUROWO</t>
  </si>
  <si>
    <t xml:space="preserve">Daszyńskiego </t>
  </si>
  <si>
    <t>114381196</t>
  </si>
  <si>
    <t>NOWE KUROWO OBIEKT UŻYTKU PUBLICZNEGO</t>
  </si>
  <si>
    <t>NOWE KUROWO</t>
  </si>
  <si>
    <t>11873145</t>
  </si>
  <si>
    <t>PLAC ZABAW</t>
  </si>
  <si>
    <t>LEŚNA</t>
  </si>
  <si>
    <t>24495165</t>
  </si>
  <si>
    <t>ORLIK</t>
  </si>
  <si>
    <t>ŚWIERCZEWSKIEGO</t>
  </si>
  <si>
    <t>7572731</t>
  </si>
  <si>
    <t>ŚWIETLICA ŁĄCZNICA</t>
  </si>
  <si>
    <t>ŁĄCZNICA</t>
  </si>
  <si>
    <t>66</t>
  </si>
  <si>
    <t>6205949</t>
  </si>
  <si>
    <t>REMIZA OSP BŁOTNICA</t>
  </si>
  <si>
    <t>BŁOTNICA</t>
  </si>
  <si>
    <t>148/3</t>
  </si>
  <si>
    <t>12523122</t>
  </si>
  <si>
    <t>KAWKI</t>
  </si>
  <si>
    <t>11465846</t>
  </si>
  <si>
    <t>Świetlica  Wiejska (Błotnica)</t>
  </si>
  <si>
    <t>7360447</t>
  </si>
  <si>
    <t xml:space="preserve">KOŚCIUSZKI </t>
  </si>
  <si>
    <t>77</t>
  </si>
  <si>
    <t>SALA WIEJSKA GŁĘBOCZEK (Szkoła)</t>
  </si>
  <si>
    <t>GŁĘBOCZEK</t>
  </si>
  <si>
    <t>23335473</t>
  </si>
  <si>
    <t>OSP PRZYNOTECKO</t>
  </si>
  <si>
    <t>PRZYNOTECKO</t>
  </si>
  <si>
    <t>87304257</t>
  </si>
  <si>
    <t>GARAŻ OSP ST. KUROWO</t>
  </si>
  <si>
    <t>KOŚCIUSZKI</t>
  </si>
  <si>
    <t>7395596</t>
  </si>
  <si>
    <t>STADION W STARYM KUROWIE</t>
  </si>
  <si>
    <t>03472705</t>
  </si>
  <si>
    <t>91799658</t>
  </si>
  <si>
    <t>LAMPA BŁOTNICA S-1144</t>
  </si>
  <si>
    <t>22590170</t>
  </si>
  <si>
    <t>GŁĘBOCZEK S-1629/SŁUP 2/1</t>
  </si>
  <si>
    <t>22049640</t>
  </si>
  <si>
    <t>22590904</t>
  </si>
  <si>
    <t>22049477</t>
  </si>
  <si>
    <t>22591063</t>
  </si>
  <si>
    <t>20764750</t>
  </si>
  <si>
    <t>19417784</t>
  </si>
  <si>
    <t>22590214</t>
  </si>
  <si>
    <t>22589841</t>
  </si>
  <si>
    <t>ŁĘGOWO</t>
  </si>
  <si>
    <t>80135243</t>
  </si>
  <si>
    <t>22657600</t>
  </si>
  <si>
    <t>26400058</t>
  </si>
  <si>
    <t>21677815</t>
  </si>
  <si>
    <t>22589983</t>
  </si>
  <si>
    <t>22590156</t>
  </si>
  <si>
    <t>19037827</t>
  </si>
  <si>
    <t>3484286</t>
  </si>
  <si>
    <t>19887650</t>
  </si>
  <si>
    <t>22589861</t>
  </si>
  <si>
    <t>17741002</t>
  </si>
  <si>
    <t>15399718</t>
  </si>
  <si>
    <t>15237309</t>
  </si>
  <si>
    <t>15397505</t>
  </si>
  <si>
    <t>22657352</t>
  </si>
  <si>
    <t>ROKITNO S-1281</t>
  </si>
  <si>
    <t>ROKITNO</t>
  </si>
  <si>
    <t>22657420</t>
  </si>
  <si>
    <t>ROKTNO S-1281</t>
  </si>
  <si>
    <t>23467745</t>
  </si>
  <si>
    <t>22657230</t>
  </si>
  <si>
    <t>22589910</t>
  </si>
  <si>
    <t>22657231</t>
  </si>
  <si>
    <t>22657561</t>
  </si>
  <si>
    <t>PIASKOWA</t>
  </si>
  <si>
    <t>47959291</t>
  </si>
  <si>
    <t>KOŚCIELNA</t>
  </si>
  <si>
    <t>80139244</t>
  </si>
  <si>
    <t>9040289</t>
  </si>
  <si>
    <t>8893639</t>
  </si>
  <si>
    <t>BOCZNA</t>
  </si>
  <si>
    <t>87304265</t>
  </si>
  <si>
    <t>3884729</t>
  </si>
  <si>
    <t>7182237</t>
  </si>
  <si>
    <t>47942342</t>
  </si>
  <si>
    <t>80138841</t>
  </si>
  <si>
    <t>PRZYOTECKO</t>
  </si>
  <si>
    <t>22589805</t>
  </si>
  <si>
    <t>19075684</t>
  </si>
  <si>
    <t>20954861</t>
  </si>
  <si>
    <t>20764688</t>
  </si>
  <si>
    <t>3484284</t>
  </si>
  <si>
    <t>22049961</t>
  </si>
  <si>
    <t>20736845</t>
  </si>
  <si>
    <t>22049454</t>
  </si>
  <si>
    <t>26403765</t>
  </si>
  <si>
    <t>PŁAWIN</t>
  </si>
  <si>
    <t>20764788</t>
  </si>
  <si>
    <t>19088181</t>
  </si>
  <si>
    <t>18026785</t>
  </si>
  <si>
    <t>15263527</t>
  </si>
  <si>
    <t>REMIZA OSP PŁAWIN</t>
  </si>
  <si>
    <t>47942303</t>
  </si>
  <si>
    <t>47942344</t>
  </si>
  <si>
    <t>MIESZKANIE NAD PRZYCHODNIĄ LEKARSKĄ</t>
  </si>
  <si>
    <t>29</t>
  </si>
  <si>
    <t>20663743</t>
  </si>
  <si>
    <t>MAGAZYN PO BYŁEJ BAZIE SKR</t>
  </si>
  <si>
    <t>79A</t>
  </si>
  <si>
    <t>7182297</t>
  </si>
  <si>
    <t>14708355</t>
  </si>
  <si>
    <t>22049460</t>
  </si>
  <si>
    <t>OŚWIETLENIE ULICZNE ŁĄCZNICA S-1226</t>
  </si>
  <si>
    <t>80317635</t>
  </si>
  <si>
    <t>Stare Kurowo LEŚNA 1</t>
  </si>
  <si>
    <t>47938127</t>
  </si>
  <si>
    <t>ROKITNO Plac wiejski</t>
  </si>
  <si>
    <t>PLENED00000590000000000302740207</t>
  </si>
  <si>
    <t>PLENED00000590000000000531528248</t>
  </si>
  <si>
    <t>PLENED00000590000000000548053207</t>
  </si>
  <si>
    <t>PLENED00000590000000000537529266</t>
  </si>
  <si>
    <t>PLENED00000590000000000307540224</t>
  </si>
  <si>
    <t>PLENED00000590000000000305087218</t>
  </si>
  <si>
    <t>PLENED00000590000000000307547274</t>
  </si>
  <si>
    <t>PLENED00000590000000000306129275</t>
  </si>
  <si>
    <t>PLENED00000590000000000565529252</t>
  </si>
  <si>
    <t>PLENED00000590000000000307801273</t>
  </si>
  <si>
    <t>PLENED00000590000000000566108286</t>
  </si>
  <si>
    <t>PLENED00000590000000000303909215</t>
  </si>
  <si>
    <t>PLENED00000590000000000565908257</t>
  </si>
  <si>
    <t>PLENED00000590000000000305522235</t>
  </si>
  <si>
    <t>PLENED00000590000000000531053264</t>
  </si>
  <si>
    <t>PLENED00000590000000000530915276</t>
  </si>
  <si>
    <t>PLENED00000590000000000530917221</t>
  </si>
  <si>
    <t>PLENED00000590000000000571317259</t>
  </si>
  <si>
    <t>PLENED00000590000000000530918242</t>
  </si>
  <si>
    <t>PLENED00000590000000000571318280</t>
  </si>
  <si>
    <t>PLENED00000590000000000530919263</t>
  </si>
  <si>
    <t>PLENED00000590000000000571319204</t>
  </si>
  <si>
    <t>PLENED00000590000000000571320225</t>
  </si>
  <si>
    <t>PLENED00000590000000000530920284</t>
  </si>
  <si>
    <t>PLENED00000590000000000530921208</t>
  </si>
  <si>
    <t>PLENED00000590000000000530929279</t>
  </si>
  <si>
    <t>PLENED00000590000000000571321246</t>
  </si>
  <si>
    <t>PLENED00000590000000000571322267</t>
  </si>
  <si>
    <t>PLENED00000590000000000530938274</t>
  </si>
  <si>
    <t>PLENED00000590000000000571323288</t>
  </si>
  <si>
    <t>PLENED00000590000000000305425235</t>
  </si>
  <si>
    <t>PLENED00000590000000000571324212</t>
  </si>
  <si>
    <t>PLENED00000590000000000571325233</t>
  </si>
  <si>
    <t>PLENED00000590000000000530949214</t>
  </si>
  <si>
    <t>PLENED00000590000000000530950235</t>
  </si>
  <si>
    <t>PLENED00000590000000000531122258</t>
  </si>
  <si>
    <t>PLENED00000590000000000530953298</t>
  </si>
  <si>
    <t>PLENED00000590000000000571326254</t>
  </si>
  <si>
    <t>PLENED00000590000000000530957285</t>
  </si>
  <si>
    <t>PLENED00000590000000000571327275</t>
  </si>
  <si>
    <t>PLENED00000590000000000571328296</t>
  </si>
  <si>
    <t>PLENED00000590000000000530983249</t>
  </si>
  <si>
    <t>PLENED00000590000000000530985291</t>
  </si>
  <si>
    <t>PLENED00000590000000000530987236</t>
  </si>
  <si>
    <t>PLENED00000590000000000309029259</t>
  </si>
  <si>
    <t>PLENED00000590000000000305452220</t>
  </si>
  <si>
    <t>PLENED00000590000000000305089260</t>
  </si>
  <si>
    <t>PLENED00000590000000000565906215</t>
  </si>
  <si>
    <t>PLENED00000590000000000309030280</t>
  </si>
  <si>
    <t>PLENED00000590000000000702825240</t>
  </si>
  <si>
    <t>PLENED00000590000000000305378218</t>
  </si>
  <si>
    <t>PLENED00000590000000000566564259</t>
  </si>
  <si>
    <t>PLENED00000590000000000566109210</t>
  </si>
  <si>
    <t>PLENED00000590000000000566110231</t>
  </si>
  <si>
    <t>PLENED00000590000000000566111252</t>
  </si>
  <si>
    <t>PLENED00000590000000000566565280</t>
  </si>
  <si>
    <t>PLENED00000590000000000566566204</t>
  </si>
  <si>
    <t>PLENED00000590000000000565907236</t>
  </si>
  <si>
    <t>PLENED00000590000000000566621292</t>
  </si>
  <si>
    <t>PLENED00000590000000000563941272</t>
  </si>
  <si>
    <t>PLENED00000590000000000566622216</t>
  </si>
  <si>
    <t>PLENED00000590000000000566567225</t>
  </si>
  <si>
    <t>PLENED00000590000000000307800252</t>
  </si>
  <si>
    <t>PLENED00000590000000000565903249</t>
  </si>
  <si>
    <t>PLENED00000590000000000565904270</t>
  </si>
  <si>
    <t>PLENED00000590000000000565905291</t>
  </si>
  <si>
    <t>PLENED00000590000000000505431261</t>
  </si>
  <si>
    <t>PLENED00000590000000000713161210</t>
  </si>
  <si>
    <t>PLENED00000590000000000572903294</t>
  </si>
  <si>
    <t>PLENED00000590000000000302739283</t>
  </si>
  <si>
    <t>PLENED00000590000000000566051253</t>
  </si>
  <si>
    <t>PLENED00000590000000000299111240</t>
  </si>
  <si>
    <t>PLENED00000590000000000530937253</t>
  </si>
  <si>
    <t>PLENED00000590000000000555286295</t>
  </si>
  <si>
    <t>PLENED00000590000000000722229227</t>
  </si>
  <si>
    <t>C12A</t>
  </si>
  <si>
    <t>C12B</t>
  </si>
  <si>
    <t>NIE DOTYCZY</t>
  </si>
  <si>
    <t>NIE</t>
  </si>
  <si>
    <t>D/I/21/2A/13/000244/0</t>
  </si>
  <si>
    <t>D/I/21/2A/13/000245/0</t>
  </si>
  <si>
    <t>D/I/21/2A/13/000246/0</t>
  </si>
  <si>
    <t>D/I/21/2A/13/000247/0</t>
  </si>
  <si>
    <t>D/I/21/2A/13/000248/0</t>
  </si>
  <si>
    <t>D/I/21/2A/13/000249/0</t>
  </si>
  <si>
    <t>D/I/21/2A/13/000250/0</t>
  </si>
  <si>
    <t>D/I/21/2A/13/000251/0</t>
  </si>
  <si>
    <t>D/I/21/2A/13/000252/0</t>
  </si>
  <si>
    <t>D/I/21/2A/13/000254/0</t>
  </si>
  <si>
    <t>D/I/21/2A/13/000279/0</t>
  </si>
  <si>
    <t>D/I/21/2A/13/000280/0</t>
  </si>
  <si>
    <t>D/I/21/2A/13/000281/0</t>
  </si>
  <si>
    <t>D/I/21/2A/13/000282/0</t>
  </si>
  <si>
    <t>D/I/21/2A/13/000283/0</t>
  </si>
  <si>
    <t>D/I/21/2A/13/000284/0</t>
  </si>
  <si>
    <t>D/I/21/2A/13/000285/0</t>
  </si>
  <si>
    <t>D/I/21/2A/13/000286/0</t>
  </si>
  <si>
    <t>D/I/21/2A/13/000287/0</t>
  </si>
  <si>
    <t>D/I/21/2A/13/000288/0</t>
  </si>
  <si>
    <t>D/I/21/2A/13/000289/0</t>
  </si>
  <si>
    <t>D/I/21/2A/13/000233/0</t>
  </si>
  <si>
    <t>D/I/21/2A/13/000234/0</t>
  </si>
  <si>
    <t>D/I/21/2A/13/000235/0</t>
  </si>
  <si>
    <t>D/I/21/2A/13/000236/0</t>
  </si>
  <si>
    <t>D/I/21/2A/13/000237/0</t>
  </si>
  <si>
    <t>D/I/21/2A/13/000238/0</t>
  </si>
  <si>
    <t>D/I/21/2A/13/000239/0</t>
  </si>
  <si>
    <t>D/I/21/2A/13/000240/0</t>
  </si>
  <si>
    <t>D/I/21/2A/13/000241/0</t>
  </si>
  <si>
    <t>D/I/21/2A/13/000242/0</t>
  </si>
  <si>
    <t>D/I/21/2A/13/000243/0</t>
  </si>
  <si>
    <t>D/I/21/2A/13/000221/0</t>
  </si>
  <si>
    <t>D/I/21/2A/13/000222/0</t>
  </si>
  <si>
    <t>D/I/21/2A/13/000223/0</t>
  </si>
  <si>
    <t>D/I/21/2A/13/000224/0</t>
  </si>
  <si>
    <t>D/I/21/2A/13/000225/0</t>
  </si>
  <si>
    <t>D/I/21/2A/13/000226/0</t>
  </si>
  <si>
    <t>D/I/21/2A/13/000227/0</t>
  </si>
  <si>
    <t>D/I/21/2A/13/000228/0</t>
  </si>
  <si>
    <t>D/I/21/2A/13/000229/0</t>
  </si>
  <si>
    <t>D/I/21/2A/13/000230/0</t>
  </si>
  <si>
    <t>D/I/21/2A/13/000231/0</t>
  </si>
  <si>
    <t>D/I/21/2A/13/000255/0</t>
  </si>
  <si>
    <t>D/I/21/2A/13/000256/0</t>
  </si>
  <si>
    <t>D/I/21/2A/13/000257/0</t>
  </si>
  <si>
    <t>D/I/21/2A/13/000258/0</t>
  </si>
  <si>
    <t>D/I/21/2A/13/000259/0</t>
  </si>
  <si>
    <t>D/I/21/2A/13/000260/0</t>
  </si>
  <si>
    <t>D/I/21/2A/13/000261/0</t>
  </si>
  <si>
    <t>D/I/21/2A/13/000262/0</t>
  </si>
  <si>
    <t>D/I/21/2A/13/000263/0</t>
  </si>
  <si>
    <t>D/I/21/2A/13/000264/0</t>
  </si>
  <si>
    <t>D/I/21/2A/13/000265/0</t>
  </si>
  <si>
    <t>D/I/21/2A/13/000268/0</t>
  </si>
  <si>
    <t>D/I/21/2A/13/000269/0</t>
  </si>
  <si>
    <t>D/I/21/2A/13/000270/0</t>
  </si>
  <si>
    <t>D/I/21/2A/13/000271/0</t>
  </si>
  <si>
    <t>D/I/21/2A/13/000272/0</t>
  </si>
  <si>
    <t>D/I/21/2A/13/000273/0</t>
  </si>
  <si>
    <t>D/I/21/2A/13/000274/0</t>
  </si>
  <si>
    <t>D/I/21/2A/13/000275/0</t>
  </si>
  <si>
    <t>D/I/21/2A/13/000276/0</t>
  </si>
  <si>
    <t>D/I/21/2A/13/000277/0</t>
  </si>
  <si>
    <t>D/I/21/2A/13/000220/0</t>
  </si>
  <si>
    <t xml:space="preserve">D/I/21/2A/13/002039/0 </t>
  </si>
  <si>
    <t xml:space="preserve">D/I/21/2A/13/002040/0 </t>
  </si>
  <si>
    <t>D/I/21/2A/13/002041/0</t>
  </si>
  <si>
    <t>D/I/21/2A/13/002042/0</t>
  </si>
  <si>
    <t>D/I/21/2A/13/002044/0</t>
  </si>
  <si>
    <t>D/I/21/2A/13/002045/0</t>
  </si>
  <si>
    <t>D/I/21/2A/13/002043/0</t>
  </si>
  <si>
    <t xml:space="preserve">D/I/21/10155651/02343/0 </t>
  </si>
  <si>
    <t xml:space="preserve">D/I/21/10155651/02342/0     </t>
  </si>
  <si>
    <t>ENEA Operator Sp. z o.o.</t>
  </si>
  <si>
    <t>CZAS NIEOKREŚLONY</t>
  </si>
  <si>
    <t>SUMA</t>
  </si>
  <si>
    <t>HYDROFORNIA POMPA GŁEBINOWA KAWKI</t>
  </si>
  <si>
    <t>GŁĘBOCZEK SKLEP SŁUP 2/14/1, GŁĘBOCZEK S-1629</t>
  </si>
  <si>
    <t>GŁĘBOCZEK WIEŚ SŁUP 1/7/3, GŁĘBOCZEK S-1629</t>
  </si>
  <si>
    <t>GŁEBOCZEK WIEŚ SŁUP 2/9/5/1, GŁĘBOCZEK S-1204</t>
  </si>
  <si>
    <t>GŁEBOCZEK WIEŚ SŁUP 1/3/10, ŁĘBOCZEK S-1204</t>
  </si>
  <si>
    <t>KAWKI SŁUP 2/2/1, KAWKI S-1216</t>
  </si>
  <si>
    <t>KAWKI SŁUP 2/6, KAWKI S-1216</t>
  </si>
  <si>
    <t>KAWKI SŁUP 2/24, KAWKI S-1216</t>
  </si>
  <si>
    <t>ŁĘGOWO WIEŚ SŁUP1/8,                ŁĘGOWO S-1656</t>
  </si>
  <si>
    <t>ŁĘGOWO 3 SŁUP STACJI,              ŁĘGOWO S-1585</t>
  </si>
  <si>
    <t>ŁĄCZNICA PRZY SALI SŁUP 1/10/6, ŁĄCZNICA S-1225</t>
  </si>
  <si>
    <t>ŁĄCZNICA PRZY SALI SŁUP 2/5, ŁĄCZNICA S-1225</t>
  </si>
  <si>
    <t>ŁĄCZNICA PRZELOT SŁUP 2/7, ŁĄCZNICA S-1226</t>
  </si>
  <si>
    <t>ŁĄCZNICA KOLONIA SŁUP 1/18, ŁĄCZNICA S-1648</t>
  </si>
  <si>
    <t>ŁĄCZNICA KOLONIA SŁUP 1/14/1, ŁĄCZNICA S-1648</t>
  </si>
  <si>
    <t>ŁĄCZNICA KOLONIA SŁUP 2/4, ŁĄCZNICA S-1648</t>
  </si>
  <si>
    <t>ŁĄCZNICA ŁĄKI S -1649,                  ŁĄCZNICA OŚWIETLENIE</t>
  </si>
  <si>
    <t xml:space="preserve">ŁĄCZNICA SŁUP 2/2,                       ŁĄCZNICA S-1648              </t>
  </si>
  <si>
    <t>GŁĘBOCZEK SŁUP PRZY SZOSIE 1/8,  GŁĘBOCZEK S-1627</t>
  </si>
  <si>
    <t>PRZYNOTECKO PRZELOT SŁUP 2/16, PRZYNOTECKO S-1245</t>
  </si>
  <si>
    <t>PRZYNOTECKO PRZYSIEKA SŁUP 1/16 WIEŚ, PRZYNOTECKO S-1243</t>
  </si>
  <si>
    <t>SALA WIEJSKA (PRZYNOTECKO)</t>
  </si>
  <si>
    <t>PRZYNOTECKO NAPOWIETRZNA SŁUP  4/12/1, PRZYNOTECKO S-1176</t>
  </si>
  <si>
    <t>PRZYNOTECKO NAPOWIETRZNA SŁUP  3/21/3, PRZYNOTECKO S-1176</t>
  </si>
  <si>
    <t>STARE KUROWO STAWY SŁUP 1/5, STARE KUROWO S-1669</t>
  </si>
  <si>
    <t>NOWE KUROWO KOLONIA, SŁUP STACJI, NOWE KUROWO S-1211</t>
  </si>
  <si>
    <t>STARE KUROWO OCZYSZCZALNIA SŁUP 1/5/6/6, STARE KUROWO S-1694</t>
  </si>
  <si>
    <t>STARE KUROWO UL. PIASKOWA S-1680</t>
  </si>
  <si>
    <t xml:space="preserve">STARE KUROWO UL. KOŚCIELNA </t>
  </si>
  <si>
    <t>STARE KUROWO UL. KOŚCIUSZKI S-1214</t>
  </si>
  <si>
    <t>KOŚCIUSZKI 10</t>
  </si>
  <si>
    <t>STARE KUROWO  UL.KOŚCIUSZKI S-1670</t>
  </si>
  <si>
    <t>STARE KUROWO UL. BOCZNA S-1651</t>
  </si>
  <si>
    <t xml:space="preserve">STARE KUROWO CEGIELNIA S-1213 </t>
  </si>
  <si>
    <t>STARE KUROWO PKP S-1212, UL. POCZTOWA</t>
  </si>
  <si>
    <t>POCZTOWA</t>
  </si>
  <si>
    <t>ŁĄCZNICA PRZY SZOSIE S-1224</t>
  </si>
  <si>
    <t>PRZYNOTECKO PIĄTEK S-1244</t>
  </si>
  <si>
    <t>PRZYNOTECKO NAPOWITRZNA               S-1176</t>
  </si>
  <si>
    <t>PRZYNOTECKO WIEŚ S-1243</t>
  </si>
  <si>
    <t>ŁĄCZNICA S-1519</t>
  </si>
  <si>
    <t>ŁĄCZNICA S-1285</t>
  </si>
  <si>
    <t>STARE KUROWO PZZ S-1215,                  UL. KOŚCIUSZKI</t>
  </si>
  <si>
    <t>OŚWIETLENIE PRZYSTANKU PKS, ŁĘGOWO S-1656</t>
  </si>
  <si>
    <t>OŚWIETLENIE UL. SPORTOWA                  S 1616</t>
  </si>
  <si>
    <t>SPORTOWA</t>
  </si>
  <si>
    <t>NOWE KUROWO S-1584</t>
  </si>
  <si>
    <t>ŁĘGOWO PRZELOT S-1227</t>
  </si>
  <si>
    <t>PŁAWIN S-1247</t>
  </si>
  <si>
    <t>BŁOTNICA "B" CZ.II S-1180 OŚWIETLENIE ULICZNE</t>
  </si>
  <si>
    <t>BŁOTNICA "B"  S-1677                OŚWIETLENIE ULICZNE</t>
  </si>
  <si>
    <t>BŁOTNICA SŁUP 1/26 S-1180</t>
  </si>
  <si>
    <t>BOISKO SPORTOWE GŁEBOCZEK</t>
  </si>
  <si>
    <t xml:space="preserve">KOSCIELNA </t>
  </si>
  <si>
    <t xml:space="preserve">OŚWIETLENIE ULICZNE NOWE KUROWO </t>
  </si>
  <si>
    <t>Łęgowo Plac wiejski</t>
  </si>
  <si>
    <t xml:space="preserve">OŚWIETLENIE ULICZNE STARE KUROWO </t>
  </si>
  <si>
    <t>TARYFY</t>
  </si>
  <si>
    <t>ZUŻYCIE W PODZIALE NA TARYFY</t>
  </si>
  <si>
    <t>Załącznik nr 3 - Wykaz punktów poboru energii</t>
  </si>
  <si>
    <t>33</t>
  </si>
  <si>
    <t>PLENE00000590000000000236475909</t>
  </si>
  <si>
    <t>Pompownia Nowe Kurowo</t>
  </si>
  <si>
    <t>Nowe Kurowo dz. 74/3</t>
  </si>
  <si>
    <t>Łęgowo dz 134/2</t>
  </si>
  <si>
    <t>PLENE00000590000000000247120966</t>
  </si>
  <si>
    <t>Po Prostu Energia Sp. S.A           ul. Armii Ludowej 26           00-609 Warszawa</t>
  </si>
  <si>
    <t xml:space="preserve">D/I/21/10155651/02344/0     </t>
  </si>
  <si>
    <t xml:space="preserve">D/I/21/10160393/00001/0  </t>
  </si>
  <si>
    <t>Budynek usługowo-biurowy Senior +</t>
  </si>
  <si>
    <t>56122936</t>
  </si>
  <si>
    <t>Pompownia ul. Pogodna</t>
  </si>
  <si>
    <t>W trakcjie procedury przyłączeniowej</t>
  </si>
  <si>
    <t xml:space="preserve">Sportowa </t>
  </si>
  <si>
    <t>14a</t>
  </si>
  <si>
    <t>RAZEM</t>
  </si>
  <si>
    <t>Szacowane  zużycie kWh</t>
  </si>
  <si>
    <t xml:space="preserve">Pogodna Stare Kurowo dz.780/8 </t>
  </si>
  <si>
    <t>KLUB DZIECiĘCY</t>
  </si>
  <si>
    <t>01.01.2021 - 31.12.2021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</si>
</sst>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0.0"/>
    <numFmt numFmtId="168" formatCode="d\.mm\.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0.5"/>
      <color indexed="10"/>
      <name val="Arial Narrow"/>
      <family val="2"/>
    </font>
    <font>
      <i/>
      <sz val="10.5"/>
      <color indexed="8"/>
      <name val="Arial Narrow"/>
      <family val="2"/>
    </font>
    <font>
      <b/>
      <sz val="11"/>
      <color indexed="10"/>
      <name val="Arial Narrow"/>
      <family val="2"/>
    </font>
    <font>
      <u val="single"/>
      <sz val="11"/>
      <color indexed="12"/>
      <name val="Arial"/>
      <family val="2"/>
    </font>
    <font>
      <sz val="10.5"/>
      <color indexed="12"/>
      <name val="Arial Narrow"/>
      <family val="2"/>
    </font>
    <font>
      <sz val="8"/>
      <name val="Liberation Sans Narrow"/>
      <family val="2"/>
    </font>
    <font>
      <sz val="8"/>
      <color indexed="8"/>
      <name val="Liberation Sans Narrow"/>
      <family val="2"/>
    </font>
    <font>
      <sz val="8"/>
      <name val="Arial"/>
      <family val="2"/>
    </font>
    <font>
      <i/>
      <sz val="8"/>
      <name val="Liberation Sans Narrow"/>
      <family val="2"/>
    </font>
    <font>
      <u val="single"/>
      <sz val="11"/>
      <color indexed="20"/>
      <name val="Arial"/>
      <family val="2"/>
    </font>
    <font>
      <i/>
      <sz val="8"/>
      <color indexed="8"/>
      <name val="Liberation Sans Narrow"/>
      <family val="2"/>
    </font>
    <font>
      <u val="single"/>
      <sz val="11"/>
      <color theme="11"/>
      <name val="Arial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8"/>
      <color theme="1"/>
      <name val="Liberation Sans Narrow"/>
      <family val="2"/>
    </font>
    <font>
      <i/>
      <sz val="8"/>
      <color theme="1"/>
      <name val="Liberation Sans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2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166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textRotation="90" wrapText="1"/>
    </xf>
    <xf numFmtId="49" fontId="21" fillId="0" borderId="0" xfId="0" applyNumberFormat="1" applyFont="1" applyFill="1" applyBorder="1" applyAlignment="1">
      <alignment wrapText="1"/>
    </xf>
    <xf numFmtId="167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textRotation="90" wrapText="1"/>
    </xf>
    <xf numFmtId="49" fontId="21" fillId="24" borderId="10" xfId="0" applyNumberFormat="1" applyFont="1" applyFill="1" applyBorder="1" applyAlignment="1">
      <alignment horizontal="center" vertical="center" textRotation="90" wrapText="1"/>
    </xf>
    <xf numFmtId="49" fontId="30" fillId="24" borderId="11" xfId="0" applyNumberFormat="1" applyFont="1" applyFill="1" applyBorder="1" applyAlignment="1">
      <alignment horizontal="center" vertical="center" textRotation="90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2" fontId="32" fillId="24" borderId="11" xfId="0" applyNumberFormat="1" applyFont="1" applyFill="1" applyBorder="1" applyAlignment="1">
      <alignment horizontal="center" vertical="center" wrapText="1"/>
    </xf>
    <xf numFmtId="167" fontId="21" fillId="25" borderId="10" xfId="0" applyNumberFormat="1" applyFont="1" applyFill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 textRotation="90" wrapText="1"/>
    </xf>
    <xf numFmtId="168" fontId="21" fillId="26" borderId="10" xfId="0" applyNumberFormat="1" applyFont="1" applyFill="1" applyBorder="1" applyAlignment="1">
      <alignment horizontal="center" vertical="center" textRotation="90" wrapText="1"/>
    </xf>
    <xf numFmtId="0" fontId="21" fillId="27" borderId="10" xfId="0" applyFont="1" applyFill="1" applyBorder="1" applyAlignment="1">
      <alignment horizontal="center" vertical="center" wrapText="1"/>
    </xf>
    <xf numFmtId="168" fontId="21" fillId="27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wrapText="1"/>
    </xf>
    <xf numFmtId="0" fontId="21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49" fontId="29" fillId="28" borderId="11" xfId="0" applyNumberFormat="1" applyFont="1" applyFill="1" applyBorder="1" applyAlignment="1">
      <alignment horizontal="center" vertical="center" textRotation="90" wrapText="1"/>
    </xf>
    <xf numFmtId="49" fontId="21" fillId="28" borderId="10" xfId="0" applyNumberFormat="1" applyFont="1" applyFill="1" applyBorder="1" applyAlignment="1">
      <alignment horizontal="center" vertical="center" textRotation="90" wrapText="1"/>
    </xf>
    <xf numFmtId="49" fontId="30" fillId="28" borderId="11" xfId="0" applyNumberFormat="1" applyFont="1" applyFill="1" applyBorder="1" applyAlignment="1">
      <alignment horizontal="center" vertical="center" textRotation="90" wrapText="1"/>
    </xf>
    <xf numFmtId="49" fontId="29" fillId="28" borderId="11" xfId="0" applyNumberFormat="1" applyFont="1" applyFill="1" applyBorder="1" applyAlignment="1">
      <alignment horizontal="center" vertical="center" wrapText="1"/>
    </xf>
    <xf numFmtId="2" fontId="32" fillId="28" borderId="11" xfId="0" applyNumberFormat="1" applyFont="1" applyFill="1" applyBorder="1" applyAlignment="1">
      <alignment horizontal="center" vertical="center" wrapText="1"/>
    </xf>
    <xf numFmtId="167" fontId="21" fillId="29" borderId="10" xfId="0" applyNumberFormat="1" applyFont="1" applyFill="1" applyBorder="1" applyAlignment="1">
      <alignment horizontal="center" vertical="center" wrapText="1"/>
    </xf>
    <xf numFmtId="3" fontId="21" fillId="30" borderId="10" xfId="0" applyNumberFormat="1" applyFont="1" applyFill="1" applyBorder="1" applyAlignment="1">
      <alignment horizontal="center" vertical="center" textRotation="90" wrapText="1"/>
    </xf>
    <xf numFmtId="168" fontId="21" fillId="30" borderId="10" xfId="0" applyNumberFormat="1" applyFont="1" applyFill="1" applyBorder="1" applyAlignment="1">
      <alignment horizontal="center" vertical="center" textRotation="90" wrapText="1"/>
    </xf>
    <xf numFmtId="0" fontId="21" fillId="31" borderId="10" xfId="0" applyFont="1" applyFill="1" applyBorder="1" applyAlignment="1">
      <alignment horizontal="center" vertical="center" wrapText="1"/>
    </xf>
    <xf numFmtId="168" fontId="21" fillId="31" borderId="10" xfId="0" applyNumberFormat="1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wrapText="1"/>
    </xf>
    <xf numFmtId="0" fontId="36" fillId="28" borderId="10" xfId="0" applyFont="1" applyFill="1" applyBorder="1" applyAlignment="1">
      <alignment horizontal="center" vertical="center" wrapText="1"/>
    </xf>
    <xf numFmtId="0" fontId="37" fillId="28" borderId="10" xfId="0" applyFont="1" applyFill="1" applyBorder="1" applyAlignment="1">
      <alignment horizontal="center" vertical="center" wrapText="1"/>
    </xf>
    <xf numFmtId="49" fontId="38" fillId="28" borderId="11" xfId="0" applyNumberFormat="1" applyFont="1" applyFill="1" applyBorder="1" applyAlignment="1">
      <alignment horizontal="center" vertical="center" textRotation="90" wrapText="1"/>
    </xf>
    <xf numFmtId="49" fontId="36" fillId="28" borderId="10" xfId="0" applyNumberFormat="1" applyFont="1" applyFill="1" applyBorder="1" applyAlignment="1">
      <alignment horizontal="center" vertical="center" textRotation="90" wrapText="1"/>
    </xf>
    <xf numFmtId="49" fontId="38" fillId="28" borderId="11" xfId="0" applyNumberFormat="1" applyFont="1" applyFill="1" applyBorder="1" applyAlignment="1">
      <alignment horizontal="center" vertical="center" wrapText="1"/>
    </xf>
    <xf numFmtId="2" fontId="39" fillId="28" borderId="11" xfId="0" applyNumberFormat="1" applyFont="1" applyFill="1" applyBorder="1" applyAlignment="1">
      <alignment horizontal="center" vertical="center" wrapText="1"/>
    </xf>
    <xf numFmtId="167" fontId="36" fillId="29" borderId="10" xfId="0" applyNumberFormat="1" applyFont="1" applyFill="1" applyBorder="1" applyAlignment="1">
      <alignment horizontal="center" vertical="center" wrapText="1"/>
    </xf>
    <xf numFmtId="3" fontId="36" fillId="30" borderId="10" xfId="0" applyNumberFormat="1" applyFont="1" applyFill="1" applyBorder="1" applyAlignment="1">
      <alignment horizontal="center" vertical="center" textRotation="90" wrapText="1"/>
    </xf>
    <xf numFmtId="168" fontId="36" fillId="30" borderId="10" xfId="0" applyNumberFormat="1" applyFont="1" applyFill="1" applyBorder="1" applyAlignment="1">
      <alignment horizontal="center" vertical="center" textRotation="90" wrapText="1"/>
    </xf>
    <xf numFmtId="0" fontId="36" fillId="31" borderId="10" xfId="0" applyFont="1" applyFill="1" applyBorder="1" applyAlignment="1">
      <alignment horizontal="center" vertical="center" wrapText="1"/>
    </xf>
    <xf numFmtId="168" fontId="36" fillId="31" borderId="10" xfId="0" applyNumberFormat="1" applyFont="1" applyFill="1" applyBorder="1" applyAlignment="1">
      <alignment horizontal="center" vertical="center" wrapText="1"/>
    </xf>
    <xf numFmtId="0" fontId="36" fillId="28" borderId="0" xfId="0" applyFont="1" applyFill="1" applyBorder="1" applyAlignment="1">
      <alignment wrapText="1"/>
    </xf>
    <xf numFmtId="0" fontId="36" fillId="28" borderId="12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textRotation="90" wrapText="1"/>
    </xf>
    <xf numFmtId="167" fontId="36" fillId="29" borderId="12" xfId="0" applyNumberFormat="1" applyFont="1" applyFill="1" applyBorder="1" applyAlignment="1">
      <alignment horizontal="center" vertical="center" wrapText="1"/>
    </xf>
    <xf numFmtId="3" fontId="36" fillId="30" borderId="12" xfId="0" applyNumberFormat="1" applyFont="1" applyFill="1" applyBorder="1" applyAlignment="1">
      <alignment horizontal="center" vertical="center" textRotation="90" wrapText="1"/>
    </xf>
    <xf numFmtId="168" fontId="36" fillId="30" borderId="12" xfId="0" applyNumberFormat="1" applyFont="1" applyFill="1" applyBorder="1" applyAlignment="1">
      <alignment horizontal="center" vertical="center" textRotation="90" wrapText="1"/>
    </xf>
    <xf numFmtId="0" fontId="36" fillId="31" borderId="12" xfId="0" applyFont="1" applyFill="1" applyBorder="1" applyAlignment="1">
      <alignment horizontal="center" vertical="center" wrapText="1"/>
    </xf>
    <xf numFmtId="168" fontId="36" fillId="31" borderId="12" xfId="0" applyNumberFormat="1" applyFont="1" applyFill="1" applyBorder="1" applyAlignment="1">
      <alignment horizontal="center" vertical="center" wrapText="1"/>
    </xf>
    <xf numFmtId="0" fontId="36" fillId="28" borderId="13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49" fontId="29" fillId="28" borderId="15" xfId="0" applyNumberFormat="1" applyFont="1" applyFill="1" applyBorder="1" applyAlignment="1">
      <alignment horizontal="center" vertical="center" textRotation="90" wrapText="1"/>
    </xf>
    <xf numFmtId="49" fontId="21" fillId="28" borderId="14" xfId="0" applyNumberFormat="1" applyFont="1" applyFill="1" applyBorder="1" applyAlignment="1">
      <alignment horizontal="center" vertical="center" textRotation="90" wrapText="1"/>
    </xf>
    <xf numFmtId="49" fontId="30" fillId="28" borderId="15" xfId="0" applyNumberFormat="1" applyFont="1" applyFill="1" applyBorder="1" applyAlignment="1">
      <alignment horizontal="center" vertical="center" textRotation="90" wrapText="1"/>
    </xf>
    <xf numFmtId="49" fontId="29" fillId="28" borderId="15" xfId="0" applyNumberFormat="1" applyFont="1" applyFill="1" applyBorder="1" applyAlignment="1">
      <alignment horizontal="center" vertical="center" wrapText="1"/>
    </xf>
    <xf numFmtId="2" fontId="32" fillId="28" borderId="15" xfId="0" applyNumberFormat="1" applyFont="1" applyFill="1" applyBorder="1" applyAlignment="1">
      <alignment horizontal="center" vertical="center" wrapText="1"/>
    </xf>
    <xf numFmtId="167" fontId="21" fillId="29" borderId="14" xfId="0" applyNumberFormat="1" applyFont="1" applyFill="1" applyBorder="1" applyAlignment="1">
      <alignment horizontal="center" vertical="center" wrapText="1"/>
    </xf>
    <xf numFmtId="3" fontId="21" fillId="30" borderId="14" xfId="0" applyNumberFormat="1" applyFont="1" applyFill="1" applyBorder="1" applyAlignment="1">
      <alignment horizontal="center" vertical="center" textRotation="90" wrapText="1"/>
    </xf>
    <xf numFmtId="168" fontId="21" fillId="30" borderId="14" xfId="0" applyNumberFormat="1" applyFont="1" applyFill="1" applyBorder="1" applyAlignment="1">
      <alignment horizontal="center" vertical="center" textRotation="90" wrapText="1"/>
    </xf>
    <xf numFmtId="0" fontId="21" fillId="31" borderId="14" xfId="0" applyFont="1" applyFill="1" applyBorder="1" applyAlignment="1">
      <alignment horizontal="center" vertical="center" wrapText="1"/>
    </xf>
    <xf numFmtId="168" fontId="21" fillId="31" borderId="14" xfId="0" applyNumberFormat="1" applyFont="1" applyFill="1" applyBorder="1" applyAlignment="1">
      <alignment horizontal="center" vertical="center" wrapText="1"/>
    </xf>
    <xf numFmtId="0" fontId="29" fillId="24" borderId="11" xfId="0" applyNumberFormat="1" applyFont="1" applyFill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49" fontId="29" fillId="24" borderId="17" xfId="0" applyNumberFormat="1" applyFont="1" applyFill="1" applyBorder="1" applyAlignment="1">
      <alignment horizontal="center" vertical="center" textRotation="90" wrapText="1"/>
    </xf>
    <xf numFmtId="49" fontId="21" fillId="24" borderId="16" xfId="0" applyNumberFormat="1" applyFont="1" applyFill="1" applyBorder="1" applyAlignment="1">
      <alignment horizontal="center" vertical="center" textRotation="90" wrapText="1"/>
    </xf>
    <xf numFmtId="49" fontId="30" fillId="24" borderId="17" xfId="0" applyNumberFormat="1" applyFont="1" applyFill="1" applyBorder="1" applyAlignment="1">
      <alignment horizontal="center" vertical="center" textRotation="90" wrapText="1"/>
    </xf>
    <xf numFmtId="0" fontId="29" fillId="24" borderId="17" xfId="0" applyNumberFormat="1" applyFont="1" applyFill="1" applyBorder="1" applyAlignment="1">
      <alignment horizontal="center" vertical="center" wrapText="1"/>
    </xf>
    <xf numFmtId="49" fontId="29" fillId="24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Border="1" applyAlignment="1">
      <alignment horizontal="center" vertical="center" textRotation="90" wrapText="1"/>
    </xf>
    <xf numFmtId="0" fontId="28" fillId="0" borderId="0" xfId="47" applyNumberFormat="1" applyFont="1" applyFill="1" applyBorder="1" applyAlignment="1" applyProtection="1">
      <alignment horizontal="center" vertical="center" textRotation="90" wrapText="1"/>
      <protection/>
    </xf>
    <xf numFmtId="2" fontId="29" fillId="24" borderId="17" xfId="0" applyNumberFormat="1" applyFont="1" applyFill="1" applyBorder="1" applyAlignment="1">
      <alignment horizontal="center" vertical="center" wrapText="1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19" xfId="0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textRotation="90" wrapText="1"/>
    </xf>
    <xf numFmtId="2" fontId="21" fillId="0" borderId="22" xfId="0" applyNumberFormat="1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textRotation="90" wrapText="1"/>
    </xf>
    <xf numFmtId="0" fontId="21" fillId="32" borderId="24" xfId="0" applyFont="1" applyFill="1" applyBorder="1" applyAlignment="1">
      <alignment horizontal="center" vertical="center" wrapText="1"/>
    </xf>
    <xf numFmtId="2" fontId="21" fillId="0" borderId="25" xfId="0" applyNumberFormat="1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textRotation="90" wrapText="1"/>
    </xf>
    <xf numFmtId="168" fontId="21" fillId="0" borderId="0" xfId="0" applyNumberFormat="1" applyFont="1" applyFill="1" applyBorder="1" applyAlignment="1">
      <alignment horizontal="center" vertical="center" textRotation="90" wrapText="1"/>
    </xf>
    <xf numFmtId="168" fontId="21" fillId="0" borderId="0" xfId="0" applyNumberFormat="1" applyFont="1" applyFill="1" applyBorder="1" applyAlignment="1">
      <alignment horizontal="center" vertical="center" wrapText="1"/>
    </xf>
    <xf numFmtId="167" fontId="21" fillId="25" borderId="16" xfId="0" applyNumberFormat="1" applyFont="1" applyFill="1" applyBorder="1" applyAlignment="1">
      <alignment horizontal="center" vertical="center" wrapText="1"/>
    </xf>
    <xf numFmtId="3" fontId="21" fillId="26" borderId="16" xfId="0" applyNumberFormat="1" applyFont="1" applyFill="1" applyBorder="1" applyAlignment="1">
      <alignment horizontal="center" vertical="center" textRotation="90" wrapText="1"/>
    </xf>
    <xf numFmtId="168" fontId="21" fillId="26" borderId="16" xfId="0" applyNumberFormat="1" applyFont="1" applyFill="1" applyBorder="1" applyAlignment="1">
      <alignment horizontal="center" vertical="center" textRotation="90" wrapText="1"/>
    </xf>
    <xf numFmtId="0" fontId="21" fillId="27" borderId="16" xfId="0" applyFont="1" applyFill="1" applyBorder="1" applyAlignment="1">
      <alignment horizontal="center" vertical="center" wrapText="1"/>
    </xf>
    <xf numFmtId="168" fontId="21" fillId="27" borderId="16" xfId="0" applyNumberFormat="1" applyFont="1" applyFill="1" applyBorder="1" applyAlignment="1">
      <alignment horizontal="center" vertical="center" wrapText="1"/>
    </xf>
    <xf numFmtId="0" fontId="31" fillId="24" borderId="17" xfId="0" applyNumberFormat="1" applyFont="1" applyFill="1" applyBorder="1" applyAlignment="1">
      <alignment horizontal="center" vertical="center" wrapText="1"/>
    </xf>
    <xf numFmtId="2" fontId="21" fillId="32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wrapText="1"/>
    </xf>
    <xf numFmtId="167" fontId="21" fillId="11" borderId="10" xfId="0" applyNumberFormat="1" applyFont="1" applyFill="1" applyBorder="1" applyAlignment="1">
      <alignment horizontal="center" vertical="center" textRotation="90" wrapText="1"/>
    </xf>
    <xf numFmtId="0" fontId="21" fillId="34" borderId="10" xfId="0" applyFont="1" applyFill="1" applyBorder="1" applyAlignment="1">
      <alignment horizontal="center" vertical="center" textRotation="90" wrapText="1"/>
    </xf>
    <xf numFmtId="49" fontId="21" fillId="11" borderId="10" xfId="0" applyNumberFormat="1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3" fontId="21" fillId="11" borderId="16" xfId="0" applyNumberFormat="1" applyFont="1" applyFill="1" applyBorder="1" applyAlignment="1">
      <alignment horizontal="center" vertical="center" wrapText="1"/>
    </xf>
    <xf numFmtId="3" fontId="21" fillId="11" borderId="28" xfId="0" applyNumberFormat="1" applyFont="1" applyFill="1" applyBorder="1" applyAlignment="1">
      <alignment horizontal="center" vertical="center" wrapText="1"/>
    </xf>
    <xf numFmtId="3" fontId="21" fillId="11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P175"/>
  <sheetViews>
    <sheetView tabSelected="1" zoomScale="80" zoomScaleNormal="80" zoomScalePageLayoutView="0" workbookViewId="0" topLeftCell="AC1">
      <pane ySplit="4" topLeftCell="A74" activePane="bottomLeft" state="frozen"/>
      <selection pane="topLeft" activeCell="A1" sqref="A1"/>
      <selection pane="bottomLeft" activeCell="AJ19" sqref="AJ19"/>
    </sheetView>
  </sheetViews>
  <sheetFormatPr defaultColWidth="9.00390625" defaultRowHeight="14.25"/>
  <cols>
    <col min="1" max="1" width="4.25390625" style="1" customWidth="1"/>
    <col min="2" max="2" width="29.375" style="1" customWidth="1"/>
    <col min="3" max="4" width="5.25390625" style="1" customWidth="1"/>
    <col min="5" max="6" width="17.75390625" style="1" customWidth="1"/>
    <col min="7" max="18" width="7.50390625" style="1" customWidth="1"/>
    <col min="19" max="20" width="7.50390625" style="2" customWidth="1"/>
    <col min="21" max="21" width="26.875" style="1" customWidth="1"/>
    <col min="22" max="27" width="8.00390625" style="1" customWidth="1"/>
    <col min="28" max="29" width="16.00390625" style="3" customWidth="1"/>
    <col min="30" max="30" width="16.00390625" style="1" customWidth="1"/>
    <col min="31" max="31" width="16.00390625" style="21" customWidth="1"/>
    <col min="32" max="32" width="16.00390625" style="4" customWidth="1"/>
    <col min="33" max="37" width="13.375" style="2" customWidth="1"/>
    <col min="38" max="38" width="19.375" style="1" customWidth="1"/>
    <col min="39" max="42" width="21.50390625" style="1" customWidth="1"/>
    <col min="43" max="16384" width="9.00390625" style="1" customWidth="1"/>
  </cols>
  <sheetData>
    <row r="1" spans="1:42" ht="15.75" customHeight="1">
      <c r="A1" s="122" t="s">
        <v>378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5"/>
      <c r="AM1" s="5"/>
      <c r="AN1" s="5"/>
      <c r="AO1" s="5"/>
      <c r="AP1" s="5"/>
    </row>
    <row r="2" spans="1:42" ht="27" customHeight="1">
      <c r="A2" s="111" t="s">
        <v>0</v>
      </c>
      <c r="B2" s="111" t="s">
        <v>1</v>
      </c>
      <c r="C2" s="110" t="s">
        <v>2</v>
      </c>
      <c r="D2" s="110" t="s">
        <v>3</v>
      </c>
      <c r="E2" s="110" t="s">
        <v>4</v>
      </c>
      <c r="F2" s="110" t="s">
        <v>5</v>
      </c>
      <c r="G2" s="111" t="s">
        <v>6</v>
      </c>
      <c r="H2" s="111"/>
      <c r="I2" s="111"/>
      <c r="J2" s="111"/>
      <c r="K2" s="111"/>
      <c r="L2" s="111"/>
      <c r="M2" s="111" t="s">
        <v>7</v>
      </c>
      <c r="N2" s="111"/>
      <c r="O2" s="111"/>
      <c r="P2" s="111"/>
      <c r="Q2" s="111"/>
      <c r="R2" s="111"/>
      <c r="S2" s="110" t="s">
        <v>8</v>
      </c>
      <c r="T2" s="110" t="s">
        <v>9</v>
      </c>
      <c r="U2" s="111" t="s">
        <v>10</v>
      </c>
      <c r="V2" s="111" t="s">
        <v>11</v>
      </c>
      <c r="W2" s="111"/>
      <c r="X2" s="111"/>
      <c r="Y2" s="111"/>
      <c r="Z2" s="111"/>
      <c r="AA2" s="111"/>
      <c r="AB2" s="117" t="s">
        <v>12</v>
      </c>
      <c r="AC2" s="118" t="s">
        <v>13</v>
      </c>
      <c r="AD2" s="118" t="s">
        <v>14</v>
      </c>
      <c r="AE2" s="119" t="s">
        <v>395</v>
      </c>
      <c r="AF2" s="115" t="s">
        <v>15</v>
      </c>
      <c r="AG2" s="116" t="s">
        <v>16</v>
      </c>
      <c r="AH2" s="116" t="s">
        <v>17</v>
      </c>
      <c r="AI2" s="116" t="s">
        <v>18</v>
      </c>
      <c r="AJ2" s="116" t="s">
        <v>19</v>
      </c>
      <c r="AK2" s="113" t="s">
        <v>20</v>
      </c>
      <c r="AL2" s="112" t="s">
        <v>21</v>
      </c>
      <c r="AM2" s="112" t="s">
        <v>22</v>
      </c>
      <c r="AN2" s="112" t="s">
        <v>23</v>
      </c>
      <c r="AO2" s="114" t="s">
        <v>24</v>
      </c>
      <c r="AP2" s="112" t="s">
        <v>25</v>
      </c>
    </row>
    <row r="3" spans="1:42" ht="14.25" customHeight="1">
      <c r="A3" s="111"/>
      <c r="B3" s="111"/>
      <c r="C3" s="110"/>
      <c r="D3" s="110"/>
      <c r="E3" s="110"/>
      <c r="F3" s="110"/>
      <c r="G3" s="110" t="s">
        <v>26</v>
      </c>
      <c r="H3" s="110" t="s">
        <v>27</v>
      </c>
      <c r="I3" s="110" t="s">
        <v>28</v>
      </c>
      <c r="J3" s="110" t="s">
        <v>29</v>
      </c>
      <c r="K3" s="110" t="s">
        <v>30</v>
      </c>
      <c r="L3" s="110" t="s">
        <v>31</v>
      </c>
      <c r="M3" s="110" t="s">
        <v>26</v>
      </c>
      <c r="N3" s="110" t="s">
        <v>27</v>
      </c>
      <c r="O3" s="110" t="s">
        <v>28</v>
      </c>
      <c r="P3" s="110" t="s">
        <v>29</v>
      </c>
      <c r="Q3" s="110" t="s">
        <v>30</v>
      </c>
      <c r="R3" s="110" t="s">
        <v>31</v>
      </c>
      <c r="S3" s="110"/>
      <c r="T3" s="110"/>
      <c r="U3" s="111"/>
      <c r="V3" s="110" t="s">
        <v>26</v>
      </c>
      <c r="W3" s="110" t="s">
        <v>27</v>
      </c>
      <c r="X3" s="110" t="s">
        <v>28</v>
      </c>
      <c r="Y3" s="110" t="s">
        <v>29</v>
      </c>
      <c r="Z3" s="110" t="s">
        <v>30</v>
      </c>
      <c r="AA3" s="110" t="s">
        <v>31</v>
      </c>
      <c r="AB3" s="117"/>
      <c r="AC3" s="118"/>
      <c r="AD3" s="118"/>
      <c r="AE3" s="120"/>
      <c r="AF3" s="115"/>
      <c r="AG3" s="116"/>
      <c r="AH3" s="116"/>
      <c r="AI3" s="116"/>
      <c r="AJ3" s="116"/>
      <c r="AK3" s="113"/>
      <c r="AL3" s="112"/>
      <c r="AM3" s="112"/>
      <c r="AN3" s="112"/>
      <c r="AO3" s="112"/>
      <c r="AP3" s="112"/>
    </row>
    <row r="4" spans="1:42" ht="118.5" customHeight="1">
      <c r="A4" s="111"/>
      <c r="B4" s="11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110"/>
      <c r="W4" s="110"/>
      <c r="X4" s="110"/>
      <c r="Y4" s="110"/>
      <c r="Z4" s="110"/>
      <c r="AA4" s="110"/>
      <c r="AB4" s="117"/>
      <c r="AC4" s="118"/>
      <c r="AD4" s="118"/>
      <c r="AE4" s="121"/>
      <c r="AF4" s="115"/>
      <c r="AG4" s="116"/>
      <c r="AH4" s="116"/>
      <c r="AI4" s="116"/>
      <c r="AJ4" s="116"/>
      <c r="AK4" s="113"/>
      <c r="AL4" s="112"/>
      <c r="AM4" s="112"/>
      <c r="AN4" s="112"/>
      <c r="AO4" s="112"/>
      <c r="AP4" s="112"/>
    </row>
    <row r="5" spans="1:42" ht="19.5" customHeight="1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  <c r="AE5" s="20">
        <v>30</v>
      </c>
      <c r="AF5" s="6">
        <v>33</v>
      </c>
      <c r="AG5" s="6">
        <v>34</v>
      </c>
      <c r="AH5" s="6">
        <v>35</v>
      </c>
      <c r="AI5" s="6">
        <v>36</v>
      </c>
      <c r="AJ5" s="6">
        <v>37</v>
      </c>
      <c r="AK5" s="6">
        <v>38</v>
      </c>
      <c r="AL5" s="6">
        <v>39</v>
      </c>
      <c r="AM5" s="6">
        <v>40</v>
      </c>
      <c r="AN5" s="6">
        <v>42</v>
      </c>
      <c r="AO5" s="6">
        <v>43</v>
      </c>
      <c r="AP5" s="6">
        <v>44</v>
      </c>
    </row>
    <row r="6" spans="1:42" s="19" customFormat="1" ht="93.75" customHeight="1">
      <c r="A6" s="7">
        <v>1</v>
      </c>
      <c r="B6" s="8" t="s">
        <v>34</v>
      </c>
      <c r="C6" s="9" t="s">
        <v>35</v>
      </c>
      <c r="D6" s="10" t="s">
        <v>36</v>
      </c>
      <c r="E6" s="8" t="s">
        <v>37</v>
      </c>
      <c r="F6" s="8" t="s">
        <v>34</v>
      </c>
      <c r="G6" s="11" t="s">
        <v>38</v>
      </c>
      <c r="H6" s="9" t="s">
        <v>39</v>
      </c>
      <c r="I6" s="9" t="s">
        <v>39</v>
      </c>
      <c r="J6" s="9" t="s">
        <v>40</v>
      </c>
      <c r="K6" s="9" t="s">
        <v>41</v>
      </c>
      <c r="L6" s="9" t="s">
        <v>42</v>
      </c>
      <c r="M6" s="9" t="s">
        <v>38</v>
      </c>
      <c r="N6" s="9" t="s">
        <v>39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44</v>
      </c>
      <c r="T6" s="9" t="s">
        <v>43</v>
      </c>
      <c r="U6" s="12" t="s">
        <v>45</v>
      </c>
      <c r="V6" s="9" t="s">
        <v>38</v>
      </c>
      <c r="W6" s="9" t="s">
        <v>46</v>
      </c>
      <c r="X6" s="9" t="s">
        <v>46</v>
      </c>
      <c r="Y6" s="9" t="s">
        <v>47</v>
      </c>
      <c r="Z6" s="9" t="s">
        <v>41</v>
      </c>
      <c r="AA6" s="9" t="s">
        <v>42</v>
      </c>
      <c r="AB6" s="12" t="s">
        <v>48</v>
      </c>
      <c r="AC6" s="12" t="s">
        <v>163</v>
      </c>
      <c r="AD6" s="12" t="s">
        <v>32</v>
      </c>
      <c r="AE6" s="13">
        <f>2800*6</f>
        <v>16800</v>
      </c>
      <c r="AF6" s="14">
        <v>11</v>
      </c>
      <c r="AG6" s="15" t="s">
        <v>240</v>
      </c>
      <c r="AH6" s="15" t="s">
        <v>240</v>
      </c>
      <c r="AI6" s="16" t="s">
        <v>240</v>
      </c>
      <c r="AJ6" s="16" t="s">
        <v>240</v>
      </c>
      <c r="AK6" s="16" t="s">
        <v>241</v>
      </c>
      <c r="AL6" s="17" t="s">
        <v>385</v>
      </c>
      <c r="AM6" s="17" t="s">
        <v>398</v>
      </c>
      <c r="AN6" s="18" t="s">
        <v>242</v>
      </c>
      <c r="AO6" s="18" t="s">
        <v>316</v>
      </c>
      <c r="AP6" s="17" t="s">
        <v>317</v>
      </c>
    </row>
    <row r="7" spans="1:42" s="19" customFormat="1" ht="93.75" customHeight="1">
      <c r="A7" s="7">
        <v>2</v>
      </c>
      <c r="B7" s="8" t="s">
        <v>34</v>
      </c>
      <c r="C7" s="9" t="s">
        <v>35</v>
      </c>
      <c r="D7" s="10" t="s">
        <v>36</v>
      </c>
      <c r="E7" s="8" t="s">
        <v>37</v>
      </c>
      <c r="F7" s="8" t="s">
        <v>34</v>
      </c>
      <c r="G7" s="11" t="s">
        <v>38</v>
      </c>
      <c r="H7" s="9" t="s">
        <v>39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38</v>
      </c>
      <c r="N7" s="9" t="s">
        <v>39</v>
      </c>
      <c r="O7" s="9" t="s">
        <v>39</v>
      </c>
      <c r="P7" s="9" t="s">
        <v>40</v>
      </c>
      <c r="Q7" s="9" t="s">
        <v>41</v>
      </c>
      <c r="R7" s="9" t="s">
        <v>42</v>
      </c>
      <c r="S7" s="9" t="s">
        <v>44</v>
      </c>
      <c r="T7" s="9" t="s">
        <v>43</v>
      </c>
      <c r="U7" s="12" t="s">
        <v>49</v>
      </c>
      <c r="V7" s="9" t="s">
        <v>38</v>
      </c>
      <c r="W7" s="9" t="s">
        <v>46</v>
      </c>
      <c r="X7" s="9" t="s">
        <v>50</v>
      </c>
      <c r="Y7" s="9" t="s">
        <v>42</v>
      </c>
      <c r="Z7" s="9" t="s">
        <v>42</v>
      </c>
      <c r="AA7" s="9" t="s">
        <v>42</v>
      </c>
      <c r="AB7" s="12" t="s">
        <v>51</v>
      </c>
      <c r="AC7" s="12" t="s">
        <v>164</v>
      </c>
      <c r="AD7" s="12" t="s">
        <v>32</v>
      </c>
      <c r="AE7" s="13">
        <v>30</v>
      </c>
      <c r="AF7" s="14">
        <v>14</v>
      </c>
      <c r="AG7" s="15" t="s">
        <v>240</v>
      </c>
      <c r="AH7" s="15" t="s">
        <v>240</v>
      </c>
      <c r="AI7" s="16" t="s">
        <v>240</v>
      </c>
      <c r="AJ7" s="16" t="s">
        <v>240</v>
      </c>
      <c r="AK7" s="16" t="s">
        <v>241</v>
      </c>
      <c r="AL7" s="17" t="s">
        <v>385</v>
      </c>
      <c r="AM7" s="17" t="s">
        <v>398</v>
      </c>
      <c r="AN7" s="18" t="s">
        <v>243</v>
      </c>
      <c r="AO7" s="18" t="s">
        <v>316</v>
      </c>
      <c r="AP7" s="17" t="s">
        <v>317</v>
      </c>
    </row>
    <row r="8" spans="1:42" s="19" customFormat="1" ht="93.75" customHeight="1">
      <c r="A8" s="7">
        <v>3</v>
      </c>
      <c r="B8" s="8" t="s">
        <v>34</v>
      </c>
      <c r="C8" s="9" t="s">
        <v>35</v>
      </c>
      <c r="D8" s="10" t="s">
        <v>36</v>
      </c>
      <c r="E8" s="8" t="s">
        <v>37</v>
      </c>
      <c r="F8" s="8" t="s">
        <v>34</v>
      </c>
      <c r="G8" s="11" t="s">
        <v>38</v>
      </c>
      <c r="H8" s="9" t="s">
        <v>39</v>
      </c>
      <c r="I8" s="9" t="s">
        <v>39</v>
      </c>
      <c r="J8" s="9" t="s">
        <v>40</v>
      </c>
      <c r="K8" s="9" t="s">
        <v>41</v>
      </c>
      <c r="L8" s="9" t="s">
        <v>42</v>
      </c>
      <c r="M8" s="9" t="s">
        <v>38</v>
      </c>
      <c r="N8" s="9" t="s">
        <v>39</v>
      </c>
      <c r="O8" s="9" t="s">
        <v>39</v>
      </c>
      <c r="P8" s="9" t="s">
        <v>40</v>
      </c>
      <c r="Q8" s="9" t="s">
        <v>41</v>
      </c>
      <c r="R8" s="9" t="s">
        <v>42</v>
      </c>
      <c r="S8" s="9" t="s">
        <v>44</v>
      </c>
      <c r="T8" s="9" t="s">
        <v>43</v>
      </c>
      <c r="U8" s="12" t="s">
        <v>52</v>
      </c>
      <c r="V8" s="9" t="s">
        <v>38</v>
      </c>
      <c r="W8" s="9" t="s">
        <v>46</v>
      </c>
      <c r="X8" s="9" t="s">
        <v>46</v>
      </c>
      <c r="Y8" s="9" t="s">
        <v>53</v>
      </c>
      <c r="Z8" s="9" t="s">
        <v>42</v>
      </c>
      <c r="AA8" s="9" t="s">
        <v>42</v>
      </c>
      <c r="AB8" s="12" t="s">
        <v>54</v>
      </c>
      <c r="AC8" s="12" t="s">
        <v>165</v>
      </c>
      <c r="AD8" s="12" t="s">
        <v>32</v>
      </c>
      <c r="AE8" s="13">
        <v>50</v>
      </c>
      <c r="AF8" s="14">
        <v>4</v>
      </c>
      <c r="AG8" s="15" t="s">
        <v>240</v>
      </c>
      <c r="AH8" s="15" t="s">
        <v>240</v>
      </c>
      <c r="AI8" s="16" t="s">
        <v>240</v>
      </c>
      <c r="AJ8" s="16" t="s">
        <v>240</v>
      </c>
      <c r="AK8" s="16" t="s">
        <v>241</v>
      </c>
      <c r="AL8" s="17" t="s">
        <v>385</v>
      </c>
      <c r="AM8" s="17" t="s">
        <v>398</v>
      </c>
      <c r="AN8" s="18" t="s">
        <v>244</v>
      </c>
      <c r="AO8" s="18" t="s">
        <v>316</v>
      </c>
      <c r="AP8" s="17" t="s">
        <v>317</v>
      </c>
    </row>
    <row r="9" spans="1:42" s="19" customFormat="1" ht="93.75" customHeight="1">
      <c r="A9" s="7">
        <v>4</v>
      </c>
      <c r="B9" s="8" t="s">
        <v>34</v>
      </c>
      <c r="C9" s="9" t="s">
        <v>35</v>
      </c>
      <c r="D9" s="10" t="s">
        <v>36</v>
      </c>
      <c r="E9" s="8" t="s">
        <v>37</v>
      </c>
      <c r="F9" s="8" t="s">
        <v>34</v>
      </c>
      <c r="G9" s="11" t="s">
        <v>38</v>
      </c>
      <c r="H9" s="9" t="s">
        <v>39</v>
      </c>
      <c r="I9" s="9" t="s">
        <v>39</v>
      </c>
      <c r="J9" s="9" t="s">
        <v>40</v>
      </c>
      <c r="K9" s="9" t="s">
        <v>41</v>
      </c>
      <c r="L9" s="9" t="s">
        <v>42</v>
      </c>
      <c r="M9" s="9" t="s">
        <v>38</v>
      </c>
      <c r="N9" s="9" t="s">
        <v>39</v>
      </c>
      <c r="O9" s="9" t="s">
        <v>39</v>
      </c>
      <c r="P9" s="9" t="s">
        <v>40</v>
      </c>
      <c r="Q9" s="9" t="s">
        <v>41</v>
      </c>
      <c r="R9" s="9" t="s">
        <v>42</v>
      </c>
      <c r="S9" s="9" t="s">
        <v>44</v>
      </c>
      <c r="T9" s="9" t="s">
        <v>43</v>
      </c>
      <c r="U9" s="12" t="s">
        <v>55</v>
      </c>
      <c r="V9" s="9" t="s">
        <v>38</v>
      </c>
      <c r="W9" s="9" t="s">
        <v>46</v>
      </c>
      <c r="X9" s="9" t="s">
        <v>46</v>
      </c>
      <c r="Y9" s="9" t="s">
        <v>56</v>
      </c>
      <c r="Z9" s="9" t="s">
        <v>42</v>
      </c>
      <c r="AA9" s="9" t="s">
        <v>42</v>
      </c>
      <c r="AB9" s="12" t="s">
        <v>57</v>
      </c>
      <c r="AC9" s="12" t="s">
        <v>166</v>
      </c>
      <c r="AD9" s="12" t="s">
        <v>32</v>
      </c>
      <c r="AE9" s="13">
        <f>352*6</f>
        <v>2112</v>
      </c>
      <c r="AF9" s="14">
        <v>40</v>
      </c>
      <c r="AG9" s="15" t="s">
        <v>240</v>
      </c>
      <c r="AH9" s="15" t="s">
        <v>240</v>
      </c>
      <c r="AI9" s="16" t="s">
        <v>240</v>
      </c>
      <c r="AJ9" s="16" t="s">
        <v>240</v>
      </c>
      <c r="AK9" s="16" t="s">
        <v>241</v>
      </c>
      <c r="AL9" s="17" t="s">
        <v>385</v>
      </c>
      <c r="AM9" s="17" t="s">
        <v>398</v>
      </c>
      <c r="AN9" s="18" t="s">
        <v>245</v>
      </c>
      <c r="AO9" s="18" t="s">
        <v>316</v>
      </c>
      <c r="AP9" s="17" t="s">
        <v>317</v>
      </c>
    </row>
    <row r="10" spans="1:42" s="19" customFormat="1" ht="93.75" customHeight="1">
      <c r="A10" s="7">
        <v>5</v>
      </c>
      <c r="B10" s="8" t="s">
        <v>34</v>
      </c>
      <c r="C10" s="9" t="s">
        <v>35</v>
      </c>
      <c r="D10" s="10" t="s">
        <v>36</v>
      </c>
      <c r="E10" s="8" t="s">
        <v>37</v>
      </c>
      <c r="F10" s="8" t="s">
        <v>34</v>
      </c>
      <c r="G10" s="11" t="s">
        <v>38</v>
      </c>
      <c r="H10" s="9" t="s">
        <v>39</v>
      </c>
      <c r="I10" s="9" t="s">
        <v>39</v>
      </c>
      <c r="J10" s="9" t="s">
        <v>40</v>
      </c>
      <c r="K10" s="9" t="s">
        <v>41</v>
      </c>
      <c r="L10" s="9" t="s">
        <v>42</v>
      </c>
      <c r="M10" s="9" t="s">
        <v>38</v>
      </c>
      <c r="N10" s="9" t="s">
        <v>39</v>
      </c>
      <c r="O10" s="9" t="s">
        <v>39</v>
      </c>
      <c r="P10" s="9" t="s">
        <v>40</v>
      </c>
      <c r="Q10" s="9" t="s">
        <v>41</v>
      </c>
      <c r="R10" s="9" t="s">
        <v>42</v>
      </c>
      <c r="S10" s="9" t="s">
        <v>44</v>
      </c>
      <c r="T10" s="9" t="s">
        <v>43</v>
      </c>
      <c r="U10" s="12" t="s">
        <v>58</v>
      </c>
      <c r="V10" s="9" t="s">
        <v>38</v>
      </c>
      <c r="W10" s="9" t="s">
        <v>46</v>
      </c>
      <c r="X10" s="9" t="s">
        <v>59</v>
      </c>
      <c r="Y10" s="9" t="s">
        <v>42</v>
      </c>
      <c r="Z10" s="9" t="s">
        <v>60</v>
      </c>
      <c r="AA10" s="9" t="s">
        <v>42</v>
      </c>
      <c r="AB10" s="12" t="s">
        <v>61</v>
      </c>
      <c r="AC10" s="12" t="s">
        <v>167</v>
      </c>
      <c r="AD10" s="12" t="s">
        <v>32</v>
      </c>
      <c r="AE10" s="13">
        <f>266*6</f>
        <v>1596</v>
      </c>
      <c r="AF10" s="14">
        <v>11</v>
      </c>
      <c r="AG10" s="15" t="s">
        <v>240</v>
      </c>
      <c r="AH10" s="15" t="s">
        <v>240</v>
      </c>
      <c r="AI10" s="16" t="s">
        <v>240</v>
      </c>
      <c r="AJ10" s="16" t="s">
        <v>240</v>
      </c>
      <c r="AK10" s="16" t="s">
        <v>241</v>
      </c>
      <c r="AL10" s="17" t="s">
        <v>385</v>
      </c>
      <c r="AM10" s="17" t="s">
        <v>398</v>
      </c>
      <c r="AN10" s="18" t="s">
        <v>246</v>
      </c>
      <c r="AO10" s="18" t="s">
        <v>316</v>
      </c>
      <c r="AP10" s="17" t="s">
        <v>317</v>
      </c>
    </row>
    <row r="11" spans="1:42" s="19" customFormat="1" ht="93.75" customHeight="1">
      <c r="A11" s="7">
        <v>6</v>
      </c>
      <c r="B11" s="8" t="s">
        <v>34</v>
      </c>
      <c r="C11" s="9" t="s">
        <v>35</v>
      </c>
      <c r="D11" s="10" t="s">
        <v>36</v>
      </c>
      <c r="E11" s="8" t="s">
        <v>37</v>
      </c>
      <c r="F11" s="8" t="s">
        <v>34</v>
      </c>
      <c r="G11" s="11" t="s">
        <v>38</v>
      </c>
      <c r="H11" s="9" t="s">
        <v>39</v>
      </c>
      <c r="I11" s="9" t="s">
        <v>39</v>
      </c>
      <c r="J11" s="9" t="s">
        <v>40</v>
      </c>
      <c r="K11" s="9" t="s">
        <v>41</v>
      </c>
      <c r="L11" s="9" t="s">
        <v>42</v>
      </c>
      <c r="M11" s="9" t="s">
        <v>38</v>
      </c>
      <c r="N11" s="9" t="s">
        <v>39</v>
      </c>
      <c r="O11" s="9" t="s">
        <v>39</v>
      </c>
      <c r="P11" s="9" t="s">
        <v>40</v>
      </c>
      <c r="Q11" s="9" t="s">
        <v>41</v>
      </c>
      <c r="R11" s="9" t="s">
        <v>42</v>
      </c>
      <c r="S11" s="9" t="s">
        <v>44</v>
      </c>
      <c r="T11" s="9" t="s">
        <v>43</v>
      </c>
      <c r="U11" s="12" t="s">
        <v>62</v>
      </c>
      <c r="V11" s="9" t="s">
        <v>38</v>
      </c>
      <c r="W11" s="9" t="s">
        <v>46</v>
      </c>
      <c r="X11" s="9" t="s">
        <v>63</v>
      </c>
      <c r="Y11" s="9" t="s">
        <v>42</v>
      </c>
      <c r="Z11" s="9" t="s">
        <v>64</v>
      </c>
      <c r="AA11" s="9" t="s">
        <v>42</v>
      </c>
      <c r="AB11" s="12" t="s">
        <v>65</v>
      </c>
      <c r="AC11" s="12" t="s">
        <v>168</v>
      </c>
      <c r="AD11" s="12" t="s">
        <v>32</v>
      </c>
      <c r="AE11" s="13">
        <f>174*6</f>
        <v>1044</v>
      </c>
      <c r="AF11" s="14">
        <v>11</v>
      </c>
      <c r="AG11" s="15" t="s">
        <v>240</v>
      </c>
      <c r="AH11" s="15" t="s">
        <v>240</v>
      </c>
      <c r="AI11" s="16" t="s">
        <v>240</v>
      </c>
      <c r="AJ11" s="16" t="s">
        <v>240</v>
      </c>
      <c r="AK11" s="16" t="s">
        <v>241</v>
      </c>
      <c r="AL11" s="17" t="s">
        <v>385</v>
      </c>
      <c r="AM11" s="17" t="s">
        <v>398</v>
      </c>
      <c r="AN11" s="18" t="s">
        <v>247</v>
      </c>
      <c r="AO11" s="18" t="s">
        <v>316</v>
      </c>
      <c r="AP11" s="17" t="s">
        <v>317</v>
      </c>
    </row>
    <row r="12" spans="1:42" s="19" customFormat="1" ht="93.75" customHeight="1">
      <c r="A12" s="7">
        <v>7</v>
      </c>
      <c r="B12" s="8" t="s">
        <v>34</v>
      </c>
      <c r="C12" s="9" t="s">
        <v>35</v>
      </c>
      <c r="D12" s="10" t="s">
        <v>36</v>
      </c>
      <c r="E12" s="8" t="s">
        <v>37</v>
      </c>
      <c r="F12" s="8" t="s">
        <v>34</v>
      </c>
      <c r="G12" s="11" t="s">
        <v>38</v>
      </c>
      <c r="H12" s="9" t="s">
        <v>39</v>
      </c>
      <c r="I12" s="9" t="s">
        <v>39</v>
      </c>
      <c r="J12" s="9" t="s">
        <v>40</v>
      </c>
      <c r="K12" s="9" t="s">
        <v>41</v>
      </c>
      <c r="L12" s="9" t="s">
        <v>42</v>
      </c>
      <c r="M12" s="9" t="s">
        <v>38</v>
      </c>
      <c r="N12" s="9" t="s">
        <v>39</v>
      </c>
      <c r="O12" s="9" t="s">
        <v>39</v>
      </c>
      <c r="P12" s="9" t="s">
        <v>40</v>
      </c>
      <c r="Q12" s="9" t="s">
        <v>41</v>
      </c>
      <c r="R12" s="9" t="s">
        <v>42</v>
      </c>
      <c r="S12" s="9" t="s">
        <v>44</v>
      </c>
      <c r="T12" s="9" t="s">
        <v>43</v>
      </c>
      <c r="U12" s="12" t="s">
        <v>319</v>
      </c>
      <c r="V12" s="9" t="s">
        <v>38</v>
      </c>
      <c r="W12" s="9" t="s">
        <v>46</v>
      </c>
      <c r="X12" s="9" t="s">
        <v>66</v>
      </c>
      <c r="Y12" s="9" t="s">
        <v>42</v>
      </c>
      <c r="Z12" s="9" t="s">
        <v>42</v>
      </c>
      <c r="AA12" s="9" t="s">
        <v>42</v>
      </c>
      <c r="AB12" s="12" t="s">
        <v>67</v>
      </c>
      <c r="AC12" s="12" t="s">
        <v>169</v>
      </c>
      <c r="AD12" s="12" t="s">
        <v>32</v>
      </c>
      <c r="AE12" s="13">
        <v>116</v>
      </c>
      <c r="AF12" s="14">
        <v>11</v>
      </c>
      <c r="AG12" s="15" t="s">
        <v>240</v>
      </c>
      <c r="AH12" s="15" t="s">
        <v>240</v>
      </c>
      <c r="AI12" s="16" t="s">
        <v>240</v>
      </c>
      <c r="AJ12" s="16" t="s">
        <v>240</v>
      </c>
      <c r="AK12" s="16" t="s">
        <v>241</v>
      </c>
      <c r="AL12" s="17" t="s">
        <v>385</v>
      </c>
      <c r="AM12" s="17" t="s">
        <v>398</v>
      </c>
      <c r="AN12" s="18" t="s">
        <v>248</v>
      </c>
      <c r="AO12" s="18" t="s">
        <v>316</v>
      </c>
      <c r="AP12" s="17" t="s">
        <v>317</v>
      </c>
    </row>
    <row r="13" spans="1:42" s="19" customFormat="1" ht="93.75" customHeight="1">
      <c r="A13" s="7">
        <v>8</v>
      </c>
      <c r="B13" s="8" t="s">
        <v>34</v>
      </c>
      <c r="C13" s="9" t="s">
        <v>35</v>
      </c>
      <c r="D13" s="10" t="s">
        <v>36</v>
      </c>
      <c r="E13" s="8" t="s">
        <v>37</v>
      </c>
      <c r="F13" s="8" t="s">
        <v>34</v>
      </c>
      <c r="G13" s="11" t="s">
        <v>38</v>
      </c>
      <c r="H13" s="9" t="s">
        <v>39</v>
      </c>
      <c r="I13" s="9" t="s">
        <v>39</v>
      </c>
      <c r="J13" s="9" t="s">
        <v>40</v>
      </c>
      <c r="K13" s="9" t="s">
        <v>41</v>
      </c>
      <c r="L13" s="9" t="s">
        <v>42</v>
      </c>
      <c r="M13" s="9" t="s">
        <v>38</v>
      </c>
      <c r="N13" s="9" t="s">
        <v>39</v>
      </c>
      <c r="O13" s="9" t="s">
        <v>39</v>
      </c>
      <c r="P13" s="9" t="s">
        <v>40</v>
      </c>
      <c r="Q13" s="9" t="s">
        <v>41</v>
      </c>
      <c r="R13" s="9" t="s">
        <v>42</v>
      </c>
      <c r="S13" s="9" t="s">
        <v>44</v>
      </c>
      <c r="T13" s="9" t="s">
        <v>43</v>
      </c>
      <c r="U13" s="12" t="s">
        <v>68</v>
      </c>
      <c r="V13" s="9" t="s">
        <v>38</v>
      </c>
      <c r="W13" s="9" t="s">
        <v>46</v>
      </c>
      <c r="X13" s="9" t="s">
        <v>63</v>
      </c>
      <c r="Y13" s="9" t="s">
        <v>42</v>
      </c>
      <c r="Z13" s="9" t="s">
        <v>379</v>
      </c>
      <c r="AA13" s="9" t="s">
        <v>42</v>
      </c>
      <c r="AB13" s="12" t="s">
        <v>69</v>
      </c>
      <c r="AC13" s="12" t="s">
        <v>170</v>
      </c>
      <c r="AD13" s="12" t="s">
        <v>32</v>
      </c>
      <c r="AE13" s="13">
        <f>439*6</f>
        <v>2634</v>
      </c>
      <c r="AF13" s="14">
        <v>11</v>
      </c>
      <c r="AG13" s="15" t="s">
        <v>240</v>
      </c>
      <c r="AH13" s="15" t="s">
        <v>240</v>
      </c>
      <c r="AI13" s="16" t="s">
        <v>240</v>
      </c>
      <c r="AJ13" s="16" t="s">
        <v>240</v>
      </c>
      <c r="AK13" s="16" t="s">
        <v>241</v>
      </c>
      <c r="AL13" s="17" t="s">
        <v>385</v>
      </c>
      <c r="AM13" s="17" t="s">
        <v>398</v>
      </c>
      <c r="AN13" s="18" t="s">
        <v>249</v>
      </c>
      <c r="AO13" s="18" t="s">
        <v>316</v>
      </c>
      <c r="AP13" s="17" t="s">
        <v>317</v>
      </c>
    </row>
    <row r="14" spans="1:42" s="19" customFormat="1" ht="93.75" customHeight="1">
      <c r="A14" s="7">
        <v>9</v>
      </c>
      <c r="B14" s="8" t="s">
        <v>34</v>
      </c>
      <c r="C14" s="9" t="s">
        <v>35</v>
      </c>
      <c r="D14" s="10" t="s">
        <v>36</v>
      </c>
      <c r="E14" s="8" t="s">
        <v>37</v>
      </c>
      <c r="F14" s="8" t="s">
        <v>34</v>
      </c>
      <c r="G14" s="11" t="s">
        <v>38</v>
      </c>
      <c r="H14" s="9" t="s">
        <v>39</v>
      </c>
      <c r="I14" s="9" t="s">
        <v>39</v>
      </c>
      <c r="J14" s="9" t="s">
        <v>40</v>
      </c>
      <c r="K14" s="9" t="s">
        <v>41</v>
      </c>
      <c r="L14" s="9" t="s">
        <v>42</v>
      </c>
      <c r="M14" s="9" t="s">
        <v>38</v>
      </c>
      <c r="N14" s="9" t="s">
        <v>39</v>
      </c>
      <c r="O14" s="9" t="s">
        <v>39</v>
      </c>
      <c r="P14" s="9" t="s">
        <v>40</v>
      </c>
      <c r="Q14" s="9" t="s">
        <v>41</v>
      </c>
      <c r="R14" s="9" t="s">
        <v>42</v>
      </c>
      <c r="S14" s="9" t="s">
        <v>44</v>
      </c>
      <c r="T14" s="9" t="s">
        <v>43</v>
      </c>
      <c r="U14" s="12" t="s">
        <v>388</v>
      </c>
      <c r="V14" s="9" t="s">
        <v>38</v>
      </c>
      <c r="W14" s="9" t="s">
        <v>46</v>
      </c>
      <c r="X14" s="9" t="s">
        <v>46</v>
      </c>
      <c r="Y14" s="9" t="s">
        <v>70</v>
      </c>
      <c r="Z14" s="9" t="s">
        <v>71</v>
      </c>
      <c r="AA14" s="9" t="s">
        <v>42</v>
      </c>
      <c r="AB14" s="12" t="s">
        <v>389</v>
      </c>
      <c r="AC14" s="12" t="s">
        <v>171</v>
      </c>
      <c r="AD14" s="12" t="s">
        <v>32</v>
      </c>
      <c r="AE14" s="13">
        <f>1200*6</f>
        <v>7200</v>
      </c>
      <c r="AF14" s="14">
        <v>20</v>
      </c>
      <c r="AG14" s="15" t="s">
        <v>240</v>
      </c>
      <c r="AH14" s="15" t="s">
        <v>240</v>
      </c>
      <c r="AI14" s="16" t="s">
        <v>240</v>
      </c>
      <c r="AJ14" s="16" t="s">
        <v>240</v>
      </c>
      <c r="AK14" s="16" t="s">
        <v>241</v>
      </c>
      <c r="AL14" s="17" t="s">
        <v>385</v>
      </c>
      <c r="AM14" s="17" t="s">
        <v>398</v>
      </c>
      <c r="AN14" s="18" t="s">
        <v>250</v>
      </c>
      <c r="AO14" s="18" t="s">
        <v>316</v>
      </c>
      <c r="AP14" s="17" t="s">
        <v>317</v>
      </c>
    </row>
    <row r="15" spans="1:42" s="19" customFormat="1" ht="93.75" customHeight="1">
      <c r="A15" s="7">
        <v>10</v>
      </c>
      <c r="B15" s="8" t="s">
        <v>34</v>
      </c>
      <c r="C15" s="9" t="s">
        <v>35</v>
      </c>
      <c r="D15" s="10" t="s">
        <v>36</v>
      </c>
      <c r="E15" s="8" t="s">
        <v>37</v>
      </c>
      <c r="F15" s="8" t="s">
        <v>34</v>
      </c>
      <c r="G15" s="11" t="s">
        <v>38</v>
      </c>
      <c r="H15" s="9" t="s">
        <v>39</v>
      </c>
      <c r="I15" s="9" t="s">
        <v>39</v>
      </c>
      <c r="J15" s="9" t="s">
        <v>40</v>
      </c>
      <c r="K15" s="9" t="s">
        <v>41</v>
      </c>
      <c r="L15" s="9" t="s">
        <v>42</v>
      </c>
      <c r="M15" s="9" t="s">
        <v>38</v>
      </c>
      <c r="N15" s="9" t="s">
        <v>39</v>
      </c>
      <c r="O15" s="9" t="s">
        <v>39</v>
      </c>
      <c r="P15" s="9" t="s">
        <v>40</v>
      </c>
      <c r="Q15" s="9" t="s">
        <v>41</v>
      </c>
      <c r="R15" s="9" t="s">
        <v>42</v>
      </c>
      <c r="S15" s="9" t="s">
        <v>44</v>
      </c>
      <c r="T15" s="9" t="s">
        <v>43</v>
      </c>
      <c r="U15" s="12" t="s">
        <v>72</v>
      </c>
      <c r="V15" s="9" t="s">
        <v>38</v>
      </c>
      <c r="W15" s="9" t="s">
        <v>46</v>
      </c>
      <c r="X15" s="9" t="s">
        <v>73</v>
      </c>
      <c r="Y15" s="9" t="s">
        <v>42</v>
      </c>
      <c r="Z15" s="9" t="s">
        <v>42</v>
      </c>
      <c r="AA15" s="9" t="s">
        <v>42</v>
      </c>
      <c r="AB15" s="12" t="s">
        <v>74</v>
      </c>
      <c r="AC15" s="12" t="s">
        <v>172</v>
      </c>
      <c r="AD15" s="12" t="s">
        <v>32</v>
      </c>
      <c r="AE15" s="13">
        <f>391*6</f>
        <v>2346</v>
      </c>
      <c r="AF15" s="14">
        <v>3</v>
      </c>
      <c r="AG15" s="15" t="s">
        <v>240</v>
      </c>
      <c r="AH15" s="15" t="s">
        <v>240</v>
      </c>
      <c r="AI15" s="16" t="s">
        <v>240</v>
      </c>
      <c r="AJ15" s="16" t="s">
        <v>240</v>
      </c>
      <c r="AK15" s="16" t="s">
        <v>241</v>
      </c>
      <c r="AL15" s="17" t="s">
        <v>385</v>
      </c>
      <c r="AM15" s="17" t="s">
        <v>398</v>
      </c>
      <c r="AN15" s="18" t="s">
        <v>251</v>
      </c>
      <c r="AO15" s="18" t="s">
        <v>316</v>
      </c>
      <c r="AP15" s="17" t="s">
        <v>317</v>
      </c>
    </row>
    <row r="16" spans="1:42" s="19" customFormat="1" ht="93.75" customHeight="1">
      <c r="A16" s="7">
        <v>11</v>
      </c>
      <c r="B16" s="8" t="s">
        <v>34</v>
      </c>
      <c r="C16" s="9" t="s">
        <v>35</v>
      </c>
      <c r="D16" s="10" t="s">
        <v>36</v>
      </c>
      <c r="E16" s="8" t="s">
        <v>37</v>
      </c>
      <c r="F16" s="8" t="s">
        <v>34</v>
      </c>
      <c r="G16" s="11" t="s">
        <v>38</v>
      </c>
      <c r="H16" s="9" t="s">
        <v>39</v>
      </c>
      <c r="I16" s="9" t="s">
        <v>39</v>
      </c>
      <c r="J16" s="9" t="s">
        <v>40</v>
      </c>
      <c r="K16" s="9" t="s">
        <v>41</v>
      </c>
      <c r="L16" s="9" t="s">
        <v>42</v>
      </c>
      <c r="M16" s="9" t="s">
        <v>38</v>
      </c>
      <c r="N16" s="9" t="s">
        <v>39</v>
      </c>
      <c r="O16" s="9" t="s">
        <v>39</v>
      </c>
      <c r="P16" s="9" t="s">
        <v>40</v>
      </c>
      <c r="Q16" s="9" t="s">
        <v>41</v>
      </c>
      <c r="R16" s="9" t="s">
        <v>42</v>
      </c>
      <c r="S16" s="9" t="s">
        <v>44</v>
      </c>
      <c r="T16" s="9" t="s">
        <v>43</v>
      </c>
      <c r="U16" s="12" t="s">
        <v>75</v>
      </c>
      <c r="V16" s="9" t="s">
        <v>38</v>
      </c>
      <c r="W16" s="9" t="s">
        <v>46</v>
      </c>
      <c r="X16" s="9" t="s">
        <v>76</v>
      </c>
      <c r="Y16" s="9" t="s">
        <v>42</v>
      </c>
      <c r="Z16" s="9" t="s">
        <v>42</v>
      </c>
      <c r="AA16" s="9" t="s">
        <v>42</v>
      </c>
      <c r="AB16" s="12" t="s">
        <v>77</v>
      </c>
      <c r="AC16" s="12" t="s">
        <v>173</v>
      </c>
      <c r="AD16" s="12" t="s">
        <v>32</v>
      </c>
      <c r="AE16" s="13">
        <f>352*6</f>
        <v>2112</v>
      </c>
      <c r="AF16" s="14">
        <v>11</v>
      </c>
      <c r="AG16" s="15" t="s">
        <v>240</v>
      </c>
      <c r="AH16" s="15" t="s">
        <v>240</v>
      </c>
      <c r="AI16" s="16" t="s">
        <v>240</v>
      </c>
      <c r="AJ16" s="16" t="s">
        <v>240</v>
      </c>
      <c r="AK16" s="16" t="s">
        <v>241</v>
      </c>
      <c r="AL16" s="17" t="s">
        <v>385</v>
      </c>
      <c r="AM16" s="17" t="s">
        <v>398</v>
      </c>
      <c r="AN16" s="18" t="s">
        <v>252</v>
      </c>
      <c r="AO16" s="18" t="s">
        <v>316</v>
      </c>
      <c r="AP16" s="17" t="s">
        <v>317</v>
      </c>
    </row>
    <row r="17" spans="1:42" s="19" customFormat="1" ht="93.75" customHeight="1">
      <c r="A17" s="7">
        <v>12</v>
      </c>
      <c r="B17" s="8" t="s">
        <v>34</v>
      </c>
      <c r="C17" s="9" t="s">
        <v>35</v>
      </c>
      <c r="D17" s="10" t="s">
        <v>36</v>
      </c>
      <c r="E17" s="8" t="s">
        <v>37</v>
      </c>
      <c r="F17" s="8" t="s">
        <v>34</v>
      </c>
      <c r="G17" s="11" t="s">
        <v>38</v>
      </c>
      <c r="H17" s="9" t="s">
        <v>39</v>
      </c>
      <c r="I17" s="9" t="s">
        <v>39</v>
      </c>
      <c r="J17" s="9" t="s">
        <v>40</v>
      </c>
      <c r="K17" s="9" t="s">
        <v>41</v>
      </c>
      <c r="L17" s="9" t="s">
        <v>42</v>
      </c>
      <c r="M17" s="9" t="s">
        <v>38</v>
      </c>
      <c r="N17" s="9" t="s">
        <v>39</v>
      </c>
      <c r="O17" s="9" t="s">
        <v>39</v>
      </c>
      <c r="P17" s="9" t="s">
        <v>40</v>
      </c>
      <c r="Q17" s="9" t="s">
        <v>41</v>
      </c>
      <c r="R17" s="9" t="s">
        <v>42</v>
      </c>
      <c r="S17" s="9" t="s">
        <v>44</v>
      </c>
      <c r="T17" s="9" t="s">
        <v>43</v>
      </c>
      <c r="U17" s="12" t="s">
        <v>78</v>
      </c>
      <c r="V17" s="9" t="s">
        <v>38</v>
      </c>
      <c r="W17" s="9" t="s">
        <v>46</v>
      </c>
      <c r="X17" s="9" t="s">
        <v>46</v>
      </c>
      <c r="Y17" s="9" t="s">
        <v>79</v>
      </c>
      <c r="Z17" s="9" t="s">
        <v>71</v>
      </c>
      <c r="AA17" s="9" t="s">
        <v>42</v>
      </c>
      <c r="AB17" s="12" t="s">
        <v>80</v>
      </c>
      <c r="AC17" s="12" t="s">
        <v>174</v>
      </c>
      <c r="AD17" s="12" t="s">
        <v>238</v>
      </c>
      <c r="AE17" s="13">
        <f>393*6</f>
        <v>2358</v>
      </c>
      <c r="AF17" s="14">
        <v>7</v>
      </c>
      <c r="AG17" s="15" t="s">
        <v>240</v>
      </c>
      <c r="AH17" s="15" t="s">
        <v>240</v>
      </c>
      <c r="AI17" s="16" t="s">
        <v>240</v>
      </c>
      <c r="AJ17" s="16" t="s">
        <v>240</v>
      </c>
      <c r="AK17" s="16" t="s">
        <v>241</v>
      </c>
      <c r="AL17" s="17" t="s">
        <v>385</v>
      </c>
      <c r="AM17" s="17" t="s">
        <v>398</v>
      </c>
      <c r="AN17" s="18" t="s">
        <v>253</v>
      </c>
      <c r="AO17" s="18" t="s">
        <v>316</v>
      </c>
      <c r="AP17" s="17" t="s">
        <v>317</v>
      </c>
    </row>
    <row r="18" spans="1:42" s="19" customFormat="1" ht="93.75" customHeight="1">
      <c r="A18" s="7">
        <v>13</v>
      </c>
      <c r="B18" s="8" t="s">
        <v>34</v>
      </c>
      <c r="C18" s="9" t="s">
        <v>35</v>
      </c>
      <c r="D18" s="10" t="s">
        <v>36</v>
      </c>
      <c r="E18" s="8" t="s">
        <v>37</v>
      </c>
      <c r="F18" s="8" t="s">
        <v>34</v>
      </c>
      <c r="G18" s="11" t="s">
        <v>38</v>
      </c>
      <c r="H18" s="9" t="s">
        <v>39</v>
      </c>
      <c r="I18" s="9" t="s">
        <v>39</v>
      </c>
      <c r="J18" s="9" t="s">
        <v>40</v>
      </c>
      <c r="K18" s="9" t="s">
        <v>41</v>
      </c>
      <c r="L18" s="9" t="s">
        <v>42</v>
      </c>
      <c r="M18" s="9" t="s">
        <v>38</v>
      </c>
      <c r="N18" s="9" t="s">
        <v>39</v>
      </c>
      <c r="O18" s="9" t="s">
        <v>39</v>
      </c>
      <c r="P18" s="9" t="s">
        <v>40</v>
      </c>
      <c r="Q18" s="9" t="s">
        <v>41</v>
      </c>
      <c r="R18" s="9" t="s">
        <v>42</v>
      </c>
      <c r="S18" s="9" t="s">
        <v>44</v>
      </c>
      <c r="T18" s="9" t="s">
        <v>43</v>
      </c>
      <c r="U18" s="12" t="s">
        <v>81</v>
      </c>
      <c r="V18" s="9" t="s">
        <v>38</v>
      </c>
      <c r="W18" s="9" t="s">
        <v>46</v>
      </c>
      <c r="X18" s="9" t="s">
        <v>46</v>
      </c>
      <c r="Y18" s="9" t="s">
        <v>79</v>
      </c>
      <c r="Z18" s="9" t="s">
        <v>42</v>
      </c>
      <c r="AA18" s="9" t="s">
        <v>42</v>
      </c>
      <c r="AB18" s="12" t="s">
        <v>82</v>
      </c>
      <c r="AC18" s="12" t="s">
        <v>175</v>
      </c>
      <c r="AD18" s="12" t="s">
        <v>238</v>
      </c>
      <c r="AE18" s="13">
        <f>2100*6</f>
        <v>12600</v>
      </c>
      <c r="AF18" s="14">
        <v>14</v>
      </c>
      <c r="AG18" s="15" t="s">
        <v>240</v>
      </c>
      <c r="AH18" s="15" t="s">
        <v>240</v>
      </c>
      <c r="AI18" s="16" t="s">
        <v>240</v>
      </c>
      <c r="AJ18" s="16" t="s">
        <v>240</v>
      </c>
      <c r="AK18" s="16" t="s">
        <v>241</v>
      </c>
      <c r="AL18" s="17" t="s">
        <v>385</v>
      </c>
      <c r="AM18" s="17" t="s">
        <v>398</v>
      </c>
      <c r="AN18" s="18" t="s">
        <v>254</v>
      </c>
      <c r="AO18" s="18" t="s">
        <v>316</v>
      </c>
      <c r="AP18" s="17" t="s">
        <v>317</v>
      </c>
    </row>
    <row r="19" spans="1:42" s="19" customFormat="1" ht="93.75" customHeight="1">
      <c r="A19" s="7">
        <v>14</v>
      </c>
      <c r="B19" s="8" t="s">
        <v>34</v>
      </c>
      <c r="C19" s="9" t="s">
        <v>35</v>
      </c>
      <c r="D19" s="10" t="s">
        <v>36</v>
      </c>
      <c r="E19" s="8" t="s">
        <v>37</v>
      </c>
      <c r="F19" s="8" t="s">
        <v>34</v>
      </c>
      <c r="G19" s="11" t="s">
        <v>38</v>
      </c>
      <c r="H19" s="9" t="s">
        <v>39</v>
      </c>
      <c r="I19" s="9" t="s">
        <v>39</v>
      </c>
      <c r="J19" s="9" t="s">
        <v>40</v>
      </c>
      <c r="K19" s="9" t="s">
        <v>41</v>
      </c>
      <c r="L19" s="9" t="s">
        <v>42</v>
      </c>
      <c r="M19" s="9" t="s">
        <v>38</v>
      </c>
      <c r="N19" s="9" t="s">
        <v>39</v>
      </c>
      <c r="O19" s="9" t="s">
        <v>39</v>
      </c>
      <c r="P19" s="9" t="s">
        <v>40</v>
      </c>
      <c r="Q19" s="9" t="s">
        <v>41</v>
      </c>
      <c r="R19" s="9" t="s">
        <v>42</v>
      </c>
      <c r="S19" s="9" t="s">
        <v>44</v>
      </c>
      <c r="T19" s="9" t="s">
        <v>43</v>
      </c>
      <c r="U19" s="12" t="s">
        <v>340</v>
      </c>
      <c r="V19" s="9" t="s">
        <v>38</v>
      </c>
      <c r="W19" s="9" t="s">
        <v>46</v>
      </c>
      <c r="X19" s="9" t="s">
        <v>76</v>
      </c>
      <c r="Y19" s="9" t="s">
        <v>42</v>
      </c>
      <c r="Z19" s="9" t="s">
        <v>42</v>
      </c>
      <c r="AA19" s="9" t="s">
        <v>42</v>
      </c>
      <c r="AB19" s="12" t="s">
        <v>83</v>
      </c>
      <c r="AC19" s="12" t="s">
        <v>176</v>
      </c>
      <c r="AD19" s="12" t="s">
        <v>238</v>
      </c>
      <c r="AE19" s="13">
        <f>934*6</f>
        <v>5604</v>
      </c>
      <c r="AF19" s="14">
        <v>27</v>
      </c>
      <c r="AG19" s="15" t="s">
        <v>240</v>
      </c>
      <c r="AH19" s="15" t="s">
        <v>240</v>
      </c>
      <c r="AI19" s="16" t="s">
        <v>240</v>
      </c>
      <c r="AJ19" s="16" t="s">
        <v>240</v>
      </c>
      <c r="AK19" s="16" t="s">
        <v>241</v>
      </c>
      <c r="AL19" s="17" t="s">
        <v>385</v>
      </c>
      <c r="AM19" s="17" t="s">
        <v>398</v>
      </c>
      <c r="AN19" s="18" t="s">
        <v>255</v>
      </c>
      <c r="AO19" s="18" t="s">
        <v>316</v>
      </c>
      <c r="AP19" s="17" t="s">
        <v>317</v>
      </c>
    </row>
    <row r="20" spans="1:42" s="34" customFormat="1" ht="93.75" customHeight="1">
      <c r="A20" s="22">
        <v>15</v>
      </c>
      <c r="B20" s="23" t="s">
        <v>34</v>
      </c>
      <c r="C20" s="24" t="s">
        <v>35</v>
      </c>
      <c r="D20" s="25" t="s">
        <v>36</v>
      </c>
      <c r="E20" s="23" t="s">
        <v>37</v>
      </c>
      <c r="F20" s="23" t="s">
        <v>34</v>
      </c>
      <c r="G20" s="26" t="s">
        <v>38</v>
      </c>
      <c r="H20" s="24" t="s">
        <v>39</v>
      </c>
      <c r="I20" s="24" t="s">
        <v>39</v>
      </c>
      <c r="J20" s="24" t="s">
        <v>40</v>
      </c>
      <c r="K20" s="24" t="s">
        <v>41</v>
      </c>
      <c r="L20" s="24" t="s">
        <v>42</v>
      </c>
      <c r="M20" s="24" t="s">
        <v>38</v>
      </c>
      <c r="N20" s="24" t="s">
        <v>39</v>
      </c>
      <c r="O20" s="24" t="s">
        <v>39</v>
      </c>
      <c r="P20" s="24" t="s">
        <v>40</v>
      </c>
      <c r="Q20" s="24" t="s">
        <v>41</v>
      </c>
      <c r="R20" s="24" t="s">
        <v>42</v>
      </c>
      <c r="S20" s="24" t="s">
        <v>44</v>
      </c>
      <c r="T20" s="24" t="s">
        <v>43</v>
      </c>
      <c r="U20" s="27" t="s">
        <v>84</v>
      </c>
      <c r="V20" s="24" t="s">
        <v>38</v>
      </c>
      <c r="W20" s="24" t="s">
        <v>46</v>
      </c>
      <c r="X20" s="24" t="s">
        <v>63</v>
      </c>
      <c r="Y20" s="24" t="s">
        <v>42</v>
      </c>
      <c r="Z20" s="24" t="s">
        <v>42</v>
      </c>
      <c r="AA20" s="24" t="s">
        <v>42</v>
      </c>
      <c r="AB20" s="27" t="s">
        <v>85</v>
      </c>
      <c r="AC20" s="27" t="s">
        <v>177</v>
      </c>
      <c r="AD20" s="27" t="s">
        <v>239</v>
      </c>
      <c r="AE20" s="28">
        <f>407*6</f>
        <v>2442</v>
      </c>
      <c r="AF20" s="29">
        <v>2</v>
      </c>
      <c r="AG20" s="30" t="s">
        <v>240</v>
      </c>
      <c r="AH20" s="30" t="s">
        <v>240</v>
      </c>
      <c r="AI20" s="31" t="s">
        <v>240</v>
      </c>
      <c r="AJ20" s="31" t="s">
        <v>240</v>
      </c>
      <c r="AK20" s="31" t="s">
        <v>241</v>
      </c>
      <c r="AL20" s="32" t="s">
        <v>385</v>
      </c>
      <c r="AM20" s="32" t="s">
        <v>398</v>
      </c>
      <c r="AN20" s="33" t="s">
        <v>256</v>
      </c>
      <c r="AO20" s="33" t="s">
        <v>316</v>
      </c>
      <c r="AP20" s="32" t="s">
        <v>317</v>
      </c>
    </row>
    <row r="21" spans="1:42" s="34" customFormat="1" ht="93.75" customHeight="1">
      <c r="A21" s="22">
        <v>16</v>
      </c>
      <c r="B21" s="23" t="s">
        <v>34</v>
      </c>
      <c r="C21" s="24" t="s">
        <v>35</v>
      </c>
      <c r="D21" s="25" t="s">
        <v>36</v>
      </c>
      <c r="E21" s="23" t="s">
        <v>37</v>
      </c>
      <c r="F21" s="23" t="s">
        <v>34</v>
      </c>
      <c r="G21" s="26" t="s">
        <v>38</v>
      </c>
      <c r="H21" s="24" t="s">
        <v>39</v>
      </c>
      <c r="I21" s="24" t="s">
        <v>39</v>
      </c>
      <c r="J21" s="24" t="s">
        <v>40</v>
      </c>
      <c r="K21" s="24" t="s">
        <v>41</v>
      </c>
      <c r="L21" s="24" t="s">
        <v>42</v>
      </c>
      <c r="M21" s="24" t="s">
        <v>38</v>
      </c>
      <c r="N21" s="24" t="s">
        <v>39</v>
      </c>
      <c r="O21" s="24" t="s">
        <v>39</v>
      </c>
      <c r="P21" s="24" t="s">
        <v>40</v>
      </c>
      <c r="Q21" s="24" t="s">
        <v>41</v>
      </c>
      <c r="R21" s="24" t="s">
        <v>42</v>
      </c>
      <c r="S21" s="24" t="s">
        <v>44</v>
      </c>
      <c r="T21" s="24" t="s">
        <v>43</v>
      </c>
      <c r="U21" s="27" t="s">
        <v>86</v>
      </c>
      <c r="V21" s="24" t="s">
        <v>38</v>
      </c>
      <c r="W21" s="24" t="s">
        <v>46</v>
      </c>
      <c r="X21" s="24" t="s">
        <v>73</v>
      </c>
      <c r="Y21" s="24" t="s">
        <v>42</v>
      </c>
      <c r="Z21" s="24" t="s">
        <v>42</v>
      </c>
      <c r="AA21" s="24" t="s">
        <v>42</v>
      </c>
      <c r="AB21" s="27" t="s">
        <v>87</v>
      </c>
      <c r="AC21" s="27" t="s">
        <v>178</v>
      </c>
      <c r="AD21" s="27" t="s">
        <v>239</v>
      </c>
      <c r="AE21" s="28">
        <f>179*6</f>
        <v>1074</v>
      </c>
      <c r="AF21" s="29">
        <v>2</v>
      </c>
      <c r="AG21" s="30" t="s">
        <v>240</v>
      </c>
      <c r="AH21" s="30" t="s">
        <v>240</v>
      </c>
      <c r="AI21" s="31" t="s">
        <v>240</v>
      </c>
      <c r="AJ21" s="31" t="s">
        <v>240</v>
      </c>
      <c r="AK21" s="31" t="s">
        <v>241</v>
      </c>
      <c r="AL21" s="32" t="s">
        <v>385</v>
      </c>
      <c r="AM21" s="32" t="s">
        <v>398</v>
      </c>
      <c r="AN21" s="33" t="s">
        <v>257</v>
      </c>
      <c r="AO21" s="33" t="s">
        <v>316</v>
      </c>
      <c r="AP21" s="32" t="s">
        <v>317</v>
      </c>
    </row>
    <row r="22" spans="1:42" s="34" customFormat="1" ht="93.75" customHeight="1">
      <c r="A22" s="22">
        <v>17</v>
      </c>
      <c r="B22" s="23" t="s">
        <v>34</v>
      </c>
      <c r="C22" s="24" t="s">
        <v>35</v>
      </c>
      <c r="D22" s="25" t="s">
        <v>36</v>
      </c>
      <c r="E22" s="23" t="s">
        <v>37</v>
      </c>
      <c r="F22" s="23" t="s">
        <v>34</v>
      </c>
      <c r="G22" s="26" t="s">
        <v>38</v>
      </c>
      <c r="H22" s="24" t="s">
        <v>39</v>
      </c>
      <c r="I22" s="24" t="s">
        <v>39</v>
      </c>
      <c r="J22" s="24" t="s">
        <v>40</v>
      </c>
      <c r="K22" s="24" t="s">
        <v>41</v>
      </c>
      <c r="L22" s="24" t="s">
        <v>42</v>
      </c>
      <c r="M22" s="24" t="s">
        <v>38</v>
      </c>
      <c r="N22" s="24" t="s">
        <v>39</v>
      </c>
      <c r="O22" s="24" t="s">
        <v>39</v>
      </c>
      <c r="P22" s="24" t="s">
        <v>40</v>
      </c>
      <c r="Q22" s="24" t="s">
        <v>41</v>
      </c>
      <c r="R22" s="24" t="s">
        <v>42</v>
      </c>
      <c r="S22" s="24" t="s">
        <v>44</v>
      </c>
      <c r="T22" s="24" t="s">
        <v>43</v>
      </c>
      <c r="U22" s="27" t="s">
        <v>320</v>
      </c>
      <c r="V22" s="24" t="s">
        <v>38</v>
      </c>
      <c r="W22" s="24" t="s">
        <v>46</v>
      </c>
      <c r="X22" s="24" t="s">
        <v>73</v>
      </c>
      <c r="Y22" s="24" t="s">
        <v>42</v>
      </c>
      <c r="Z22" s="24" t="s">
        <v>42</v>
      </c>
      <c r="AA22" s="24" t="s">
        <v>42</v>
      </c>
      <c r="AB22" s="27" t="s">
        <v>88</v>
      </c>
      <c r="AC22" s="27" t="s">
        <v>179</v>
      </c>
      <c r="AD22" s="27" t="s">
        <v>239</v>
      </c>
      <c r="AE22" s="28">
        <f>67*6</f>
        <v>402</v>
      </c>
      <c r="AF22" s="29">
        <v>2</v>
      </c>
      <c r="AG22" s="30" t="s">
        <v>240</v>
      </c>
      <c r="AH22" s="30" t="s">
        <v>240</v>
      </c>
      <c r="AI22" s="31" t="s">
        <v>240</v>
      </c>
      <c r="AJ22" s="31" t="s">
        <v>240</v>
      </c>
      <c r="AK22" s="31" t="s">
        <v>241</v>
      </c>
      <c r="AL22" s="32" t="s">
        <v>385</v>
      </c>
      <c r="AM22" s="32" t="s">
        <v>398</v>
      </c>
      <c r="AN22" s="33" t="s">
        <v>258</v>
      </c>
      <c r="AO22" s="33" t="s">
        <v>316</v>
      </c>
      <c r="AP22" s="32" t="s">
        <v>317</v>
      </c>
    </row>
    <row r="23" spans="1:42" s="34" customFormat="1" ht="93.75" customHeight="1">
      <c r="A23" s="22">
        <v>18</v>
      </c>
      <c r="B23" s="23" t="s">
        <v>34</v>
      </c>
      <c r="C23" s="24" t="s">
        <v>35</v>
      </c>
      <c r="D23" s="25" t="s">
        <v>36</v>
      </c>
      <c r="E23" s="23" t="s">
        <v>37</v>
      </c>
      <c r="F23" s="23" t="s">
        <v>34</v>
      </c>
      <c r="G23" s="26" t="s">
        <v>38</v>
      </c>
      <c r="H23" s="24" t="s">
        <v>39</v>
      </c>
      <c r="I23" s="24" t="s">
        <v>39</v>
      </c>
      <c r="J23" s="24" t="s">
        <v>40</v>
      </c>
      <c r="K23" s="24" t="s">
        <v>41</v>
      </c>
      <c r="L23" s="24" t="s">
        <v>42</v>
      </c>
      <c r="M23" s="24" t="s">
        <v>38</v>
      </c>
      <c r="N23" s="24" t="s">
        <v>39</v>
      </c>
      <c r="O23" s="24" t="s">
        <v>39</v>
      </c>
      <c r="P23" s="24" t="s">
        <v>40</v>
      </c>
      <c r="Q23" s="24" t="s">
        <v>41</v>
      </c>
      <c r="R23" s="24" t="s">
        <v>42</v>
      </c>
      <c r="S23" s="24" t="s">
        <v>44</v>
      </c>
      <c r="T23" s="24" t="s">
        <v>43</v>
      </c>
      <c r="U23" s="27" t="s">
        <v>321</v>
      </c>
      <c r="V23" s="24" t="s">
        <v>38</v>
      </c>
      <c r="W23" s="24" t="s">
        <v>46</v>
      </c>
      <c r="X23" s="24" t="s">
        <v>73</v>
      </c>
      <c r="Y23" s="24" t="s">
        <v>42</v>
      </c>
      <c r="Z23" s="24" t="s">
        <v>42</v>
      </c>
      <c r="AA23" s="24" t="s">
        <v>42</v>
      </c>
      <c r="AB23" s="27" t="s">
        <v>89</v>
      </c>
      <c r="AC23" s="27" t="s">
        <v>180</v>
      </c>
      <c r="AD23" s="27" t="s">
        <v>239</v>
      </c>
      <c r="AE23" s="28">
        <f>71*6</f>
        <v>426</v>
      </c>
      <c r="AF23" s="29">
        <v>2</v>
      </c>
      <c r="AG23" s="30" t="s">
        <v>240</v>
      </c>
      <c r="AH23" s="30" t="s">
        <v>240</v>
      </c>
      <c r="AI23" s="31" t="s">
        <v>240</v>
      </c>
      <c r="AJ23" s="31" t="s">
        <v>240</v>
      </c>
      <c r="AK23" s="31" t="s">
        <v>241</v>
      </c>
      <c r="AL23" s="32" t="s">
        <v>385</v>
      </c>
      <c r="AM23" s="32" t="s">
        <v>398</v>
      </c>
      <c r="AN23" s="33" t="s">
        <v>259</v>
      </c>
      <c r="AO23" s="33" t="s">
        <v>316</v>
      </c>
      <c r="AP23" s="32" t="s">
        <v>317</v>
      </c>
    </row>
    <row r="24" spans="1:42" s="34" customFormat="1" ht="93.75" customHeight="1">
      <c r="A24" s="22">
        <v>19</v>
      </c>
      <c r="B24" s="23" t="s">
        <v>34</v>
      </c>
      <c r="C24" s="24" t="s">
        <v>35</v>
      </c>
      <c r="D24" s="25" t="s">
        <v>36</v>
      </c>
      <c r="E24" s="23" t="s">
        <v>37</v>
      </c>
      <c r="F24" s="23" t="s">
        <v>34</v>
      </c>
      <c r="G24" s="26" t="s">
        <v>38</v>
      </c>
      <c r="H24" s="24" t="s">
        <v>39</v>
      </c>
      <c r="I24" s="24" t="s">
        <v>39</v>
      </c>
      <c r="J24" s="24" t="s">
        <v>40</v>
      </c>
      <c r="K24" s="24" t="s">
        <v>41</v>
      </c>
      <c r="L24" s="24" t="s">
        <v>42</v>
      </c>
      <c r="M24" s="24" t="s">
        <v>38</v>
      </c>
      <c r="N24" s="24" t="s">
        <v>39</v>
      </c>
      <c r="O24" s="24" t="s">
        <v>39</v>
      </c>
      <c r="P24" s="24" t="s">
        <v>40</v>
      </c>
      <c r="Q24" s="24" t="s">
        <v>41</v>
      </c>
      <c r="R24" s="24" t="s">
        <v>42</v>
      </c>
      <c r="S24" s="24" t="s">
        <v>44</v>
      </c>
      <c r="T24" s="24" t="s">
        <v>43</v>
      </c>
      <c r="U24" s="27" t="s">
        <v>322</v>
      </c>
      <c r="V24" s="24" t="s">
        <v>38</v>
      </c>
      <c r="W24" s="24" t="s">
        <v>46</v>
      </c>
      <c r="X24" s="24" t="s">
        <v>73</v>
      </c>
      <c r="Y24" s="24" t="s">
        <v>42</v>
      </c>
      <c r="Z24" s="24" t="s">
        <v>42</v>
      </c>
      <c r="AA24" s="24" t="s">
        <v>42</v>
      </c>
      <c r="AB24" s="27" t="s">
        <v>90</v>
      </c>
      <c r="AC24" s="27" t="s">
        <v>181</v>
      </c>
      <c r="AD24" s="27" t="s">
        <v>239</v>
      </c>
      <c r="AE24" s="28">
        <f>6*51</f>
        <v>306</v>
      </c>
      <c r="AF24" s="29">
        <v>2</v>
      </c>
      <c r="AG24" s="30" t="s">
        <v>240</v>
      </c>
      <c r="AH24" s="30" t="s">
        <v>240</v>
      </c>
      <c r="AI24" s="31" t="s">
        <v>240</v>
      </c>
      <c r="AJ24" s="31" t="s">
        <v>240</v>
      </c>
      <c r="AK24" s="31" t="s">
        <v>241</v>
      </c>
      <c r="AL24" s="32" t="s">
        <v>385</v>
      </c>
      <c r="AM24" s="32" t="s">
        <v>398</v>
      </c>
      <c r="AN24" s="33" t="s">
        <v>260</v>
      </c>
      <c r="AO24" s="33" t="s">
        <v>316</v>
      </c>
      <c r="AP24" s="32" t="s">
        <v>317</v>
      </c>
    </row>
    <row r="25" spans="1:42" s="34" customFormat="1" ht="93.75" customHeight="1">
      <c r="A25" s="22">
        <v>20</v>
      </c>
      <c r="B25" s="23" t="s">
        <v>34</v>
      </c>
      <c r="C25" s="24" t="s">
        <v>35</v>
      </c>
      <c r="D25" s="25" t="s">
        <v>36</v>
      </c>
      <c r="E25" s="23" t="s">
        <v>37</v>
      </c>
      <c r="F25" s="23" t="s">
        <v>34</v>
      </c>
      <c r="G25" s="26" t="s">
        <v>38</v>
      </c>
      <c r="H25" s="24" t="s">
        <v>39</v>
      </c>
      <c r="I25" s="24" t="s">
        <v>39</v>
      </c>
      <c r="J25" s="24" t="s">
        <v>40</v>
      </c>
      <c r="K25" s="24" t="s">
        <v>41</v>
      </c>
      <c r="L25" s="24" t="s">
        <v>42</v>
      </c>
      <c r="M25" s="24" t="s">
        <v>38</v>
      </c>
      <c r="N25" s="24" t="s">
        <v>39</v>
      </c>
      <c r="O25" s="24" t="s">
        <v>39</v>
      </c>
      <c r="P25" s="24" t="s">
        <v>40</v>
      </c>
      <c r="Q25" s="24" t="s">
        <v>41</v>
      </c>
      <c r="R25" s="24" t="s">
        <v>42</v>
      </c>
      <c r="S25" s="24" t="s">
        <v>44</v>
      </c>
      <c r="T25" s="24" t="s">
        <v>43</v>
      </c>
      <c r="U25" s="27" t="s">
        <v>323</v>
      </c>
      <c r="V25" s="24" t="s">
        <v>38</v>
      </c>
      <c r="W25" s="24" t="s">
        <v>46</v>
      </c>
      <c r="X25" s="24" t="s">
        <v>73</v>
      </c>
      <c r="Y25" s="24" t="s">
        <v>42</v>
      </c>
      <c r="Z25" s="24" t="s">
        <v>42</v>
      </c>
      <c r="AA25" s="24" t="s">
        <v>42</v>
      </c>
      <c r="AB25" s="27" t="s">
        <v>91</v>
      </c>
      <c r="AC25" s="27" t="s">
        <v>182</v>
      </c>
      <c r="AD25" s="27" t="s">
        <v>239</v>
      </c>
      <c r="AE25" s="28">
        <v>36</v>
      </c>
      <c r="AF25" s="29">
        <v>2</v>
      </c>
      <c r="AG25" s="30" t="s">
        <v>240</v>
      </c>
      <c r="AH25" s="30" t="s">
        <v>240</v>
      </c>
      <c r="AI25" s="31" t="s">
        <v>240</v>
      </c>
      <c r="AJ25" s="31" t="s">
        <v>240</v>
      </c>
      <c r="AK25" s="31" t="s">
        <v>241</v>
      </c>
      <c r="AL25" s="32" t="s">
        <v>385</v>
      </c>
      <c r="AM25" s="32" t="s">
        <v>398</v>
      </c>
      <c r="AN25" s="33" t="s">
        <v>261</v>
      </c>
      <c r="AO25" s="33" t="s">
        <v>316</v>
      </c>
      <c r="AP25" s="32" t="s">
        <v>317</v>
      </c>
    </row>
    <row r="26" spans="1:42" s="34" customFormat="1" ht="93.75" customHeight="1">
      <c r="A26" s="22">
        <v>21</v>
      </c>
      <c r="B26" s="23" t="s">
        <v>34</v>
      </c>
      <c r="C26" s="24" t="s">
        <v>35</v>
      </c>
      <c r="D26" s="25" t="s">
        <v>36</v>
      </c>
      <c r="E26" s="23" t="s">
        <v>37</v>
      </c>
      <c r="F26" s="23" t="s">
        <v>34</v>
      </c>
      <c r="G26" s="26" t="s">
        <v>38</v>
      </c>
      <c r="H26" s="24" t="s">
        <v>39</v>
      </c>
      <c r="I26" s="24" t="s">
        <v>39</v>
      </c>
      <c r="J26" s="24" t="s">
        <v>40</v>
      </c>
      <c r="K26" s="24" t="s">
        <v>41</v>
      </c>
      <c r="L26" s="24" t="s">
        <v>42</v>
      </c>
      <c r="M26" s="24" t="s">
        <v>38</v>
      </c>
      <c r="N26" s="24" t="s">
        <v>39</v>
      </c>
      <c r="O26" s="24" t="s">
        <v>39</v>
      </c>
      <c r="P26" s="24" t="s">
        <v>40</v>
      </c>
      <c r="Q26" s="24" t="s">
        <v>41</v>
      </c>
      <c r="R26" s="24" t="s">
        <v>42</v>
      </c>
      <c r="S26" s="24" t="s">
        <v>44</v>
      </c>
      <c r="T26" s="24" t="s">
        <v>43</v>
      </c>
      <c r="U26" s="27" t="s">
        <v>324</v>
      </c>
      <c r="V26" s="24" t="s">
        <v>38</v>
      </c>
      <c r="W26" s="24" t="s">
        <v>46</v>
      </c>
      <c r="X26" s="24" t="s">
        <v>66</v>
      </c>
      <c r="Y26" s="24" t="s">
        <v>42</v>
      </c>
      <c r="Z26" s="24" t="s">
        <v>42</v>
      </c>
      <c r="AA26" s="24" t="s">
        <v>42</v>
      </c>
      <c r="AB26" s="27" t="s">
        <v>92</v>
      </c>
      <c r="AC26" s="27" t="s">
        <v>183</v>
      </c>
      <c r="AD26" s="27" t="s">
        <v>239</v>
      </c>
      <c r="AE26" s="28">
        <f>61*6</f>
        <v>366</v>
      </c>
      <c r="AF26" s="29">
        <v>2</v>
      </c>
      <c r="AG26" s="30" t="s">
        <v>240</v>
      </c>
      <c r="AH26" s="30" t="s">
        <v>240</v>
      </c>
      <c r="AI26" s="31" t="s">
        <v>240</v>
      </c>
      <c r="AJ26" s="31" t="s">
        <v>240</v>
      </c>
      <c r="AK26" s="31" t="s">
        <v>241</v>
      </c>
      <c r="AL26" s="32" t="s">
        <v>385</v>
      </c>
      <c r="AM26" s="32" t="s">
        <v>398</v>
      </c>
      <c r="AN26" s="33" t="s">
        <v>262</v>
      </c>
      <c r="AO26" s="33" t="s">
        <v>316</v>
      </c>
      <c r="AP26" s="32" t="s">
        <v>317</v>
      </c>
    </row>
    <row r="27" spans="1:42" s="34" customFormat="1" ht="93.75" customHeight="1">
      <c r="A27" s="22">
        <v>22</v>
      </c>
      <c r="B27" s="23" t="s">
        <v>34</v>
      </c>
      <c r="C27" s="24" t="s">
        <v>35</v>
      </c>
      <c r="D27" s="25" t="s">
        <v>36</v>
      </c>
      <c r="E27" s="23" t="s">
        <v>37</v>
      </c>
      <c r="F27" s="23" t="s">
        <v>34</v>
      </c>
      <c r="G27" s="26" t="s">
        <v>38</v>
      </c>
      <c r="H27" s="24" t="s">
        <v>39</v>
      </c>
      <c r="I27" s="24" t="s">
        <v>39</v>
      </c>
      <c r="J27" s="24" t="s">
        <v>40</v>
      </c>
      <c r="K27" s="24" t="s">
        <v>41</v>
      </c>
      <c r="L27" s="24" t="s">
        <v>42</v>
      </c>
      <c r="M27" s="24" t="s">
        <v>38</v>
      </c>
      <c r="N27" s="24" t="s">
        <v>39</v>
      </c>
      <c r="O27" s="24" t="s">
        <v>39</v>
      </c>
      <c r="P27" s="24" t="s">
        <v>40</v>
      </c>
      <c r="Q27" s="24" t="s">
        <v>41</v>
      </c>
      <c r="R27" s="24" t="s">
        <v>42</v>
      </c>
      <c r="S27" s="24" t="s">
        <v>44</v>
      </c>
      <c r="T27" s="24" t="s">
        <v>43</v>
      </c>
      <c r="U27" s="27" t="s">
        <v>325</v>
      </c>
      <c r="V27" s="24" t="s">
        <v>38</v>
      </c>
      <c r="W27" s="24" t="s">
        <v>46</v>
      </c>
      <c r="X27" s="24" t="s">
        <v>66</v>
      </c>
      <c r="Y27" s="24" t="s">
        <v>42</v>
      </c>
      <c r="Z27" s="24" t="s">
        <v>42</v>
      </c>
      <c r="AA27" s="24" t="s">
        <v>42</v>
      </c>
      <c r="AB27" s="27" t="s">
        <v>93</v>
      </c>
      <c r="AC27" s="27" t="s">
        <v>184</v>
      </c>
      <c r="AD27" s="27" t="s">
        <v>239</v>
      </c>
      <c r="AE27" s="28">
        <f>36*6</f>
        <v>216</v>
      </c>
      <c r="AF27" s="29">
        <v>2</v>
      </c>
      <c r="AG27" s="30" t="s">
        <v>240</v>
      </c>
      <c r="AH27" s="30" t="s">
        <v>240</v>
      </c>
      <c r="AI27" s="31" t="s">
        <v>240</v>
      </c>
      <c r="AJ27" s="31" t="s">
        <v>240</v>
      </c>
      <c r="AK27" s="31" t="s">
        <v>241</v>
      </c>
      <c r="AL27" s="32" t="s">
        <v>385</v>
      </c>
      <c r="AM27" s="32" t="s">
        <v>398</v>
      </c>
      <c r="AN27" s="33" t="s">
        <v>263</v>
      </c>
      <c r="AO27" s="33" t="s">
        <v>316</v>
      </c>
      <c r="AP27" s="32" t="s">
        <v>317</v>
      </c>
    </row>
    <row r="28" spans="1:42" s="34" customFormat="1" ht="93.75" customHeight="1">
      <c r="A28" s="22">
        <v>23</v>
      </c>
      <c r="B28" s="23" t="s">
        <v>34</v>
      </c>
      <c r="C28" s="24" t="s">
        <v>35</v>
      </c>
      <c r="D28" s="25" t="s">
        <v>36</v>
      </c>
      <c r="E28" s="23" t="s">
        <v>37</v>
      </c>
      <c r="F28" s="23" t="s">
        <v>34</v>
      </c>
      <c r="G28" s="26" t="s">
        <v>38</v>
      </c>
      <c r="H28" s="24" t="s">
        <v>39</v>
      </c>
      <c r="I28" s="24" t="s">
        <v>39</v>
      </c>
      <c r="J28" s="24" t="s">
        <v>40</v>
      </c>
      <c r="K28" s="24" t="s">
        <v>41</v>
      </c>
      <c r="L28" s="24" t="s">
        <v>42</v>
      </c>
      <c r="M28" s="24" t="s">
        <v>38</v>
      </c>
      <c r="N28" s="24" t="s">
        <v>39</v>
      </c>
      <c r="O28" s="24" t="s">
        <v>39</v>
      </c>
      <c r="P28" s="24" t="s">
        <v>40</v>
      </c>
      <c r="Q28" s="24" t="s">
        <v>41</v>
      </c>
      <c r="R28" s="24" t="s">
        <v>42</v>
      </c>
      <c r="S28" s="24" t="s">
        <v>44</v>
      </c>
      <c r="T28" s="24" t="s">
        <v>43</v>
      </c>
      <c r="U28" s="27" t="s">
        <v>326</v>
      </c>
      <c r="V28" s="24" t="s">
        <v>38</v>
      </c>
      <c r="W28" s="24" t="s">
        <v>46</v>
      </c>
      <c r="X28" s="24" t="s">
        <v>66</v>
      </c>
      <c r="Y28" s="24" t="s">
        <v>42</v>
      </c>
      <c r="Z28" s="24" t="s">
        <v>42</v>
      </c>
      <c r="AA28" s="24" t="s">
        <v>42</v>
      </c>
      <c r="AB28" s="27" t="s">
        <v>94</v>
      </c>
      <c r="AC28" s="27" t="s">
        <v>185</v>
      </c>
      <c r="AD28" s="27" t="s">
        <v>239</v>
      </c>
      <c r="AE28" s="28">
        <f>36*6</f>
        <v>216</v>
      </c>
      <c r="AF28" s="29">
        <v>2</v>
      </c>
      <c r="AG28" s="30" t="s">
        <v>240</v>
      </c>
      <c r="AH28" s="30" t="s">
        <v>240</v>
      </c>
      <c r="AI28" s="31" t="s">
        <v>240</v>
      </c>
      <c r="AJ28" s="31" t="s">
        <v>240</v>
      </c>
      <c r="AK28" s="31" t="s">
        <v>241</v>
      </c>
      <c r="AL28" s="32" t="s">
        <v>385</v>
      </c>
      <c r="AM28" s="32" t="s">
        <v>398</v>
      </c>
      <c r="AN28" s="33" t="s">
        <v>264</v>
      </c>
      <c r="AO28" s="33" t="s">
        <v>316</v>
      </c>
      <c r="AP28" s="32" t="s">
        <v>317</v>
      </c>
    </row>
    <row r="29" spans="1:42" s="34" customFormat="1" ht="93.75" customHeight="1">
      <c r="A29" s="22">
        <v>24</v>
      </c>
      <c r="B29" s="23" t="s">
        <v>34</v>
      </c>
      <c r="C29" s="24" t="s">
        <v>35</v>
      </c>
      <c r="D29" s="25" t="s">
        <v>36</v>
      </c>
      <c r="E29" s="23" t="s">
        <v>37</v>
      </c>
      <c r="F29" s="23" t="s">
        <v>34</v>
      </c>
      <c r="G29" s="26" t="s">
        <v>38</v>
      </c>
      <c r="H29" s="24" t="s">
        <v>39</v>
      </c>
      <c r="I29" s="24" t="s">
        <v>39</v>
      </c>
      <c r="J29" s="24" t="s">
        <v>40</v>
      </c>
      <c r="K29" s="24" t="s">
        <v>41</v>
      </c>
      <c r="L29" s="24" t="s">
        <v>42</v>
      </c>
      <c r="M29" s="24" t="s">
        <v>38</v>
      </c>
      <c r="N29" s="24" t="s">
        <v>39</v>
      </c>
      <c r="O29" s="24" t="s">
        <v>39</v>
      </c>
      <c r="P29" s="24" t="s">
        <v>40</v>
      </c>
      <c r="Q29" s="24" t="s">
        <v>41</v>
      </c>
      <c r="R29" s="24" t="s">
        <v>42</v>
      </c>
      <c r="S29" s="24" t="s">
        <v>44</v>
      </c>
      <c r="T29" s="24" t="s">
        <v>43</v>
      </c>
      <c r="U29" s="27" t="s">
        <v>327</v>
      </c>
      <c r="V29" s="24" t="s">
        <v>38</v>
      </c>
      <c r="W29" s="24" t="s">
        <v>46</v>
      </c>
      <c r="X29" s="24" t="s">
        <v>95</v>
      </c>
      <c r="Y29" s="24" t="s">
        <v>42</v>
      </c>
      <c r="Z29" s="24" t="s">
        <v>42</v>
      </c>
      <c r="AA29" s="24" t="s">
        <v>42</v>
      </c>
      <c r="AB29" s="27" t="s">
        <v>96</v>
      </c>
      <c r="AC29" s="27" t="s">
        <v>186</v>
      </c>
      <c r="AD29" s="27" t="s">
        <v>239</v>
      </c>
      <c r="AE29" s="28">
        <f>174*6</f>
        <v>1044</v>
      </c>
      <c r="AF29" s="29">
        <v>2</v>
      </c>
      <c r="AG29" s="30" t="s">
        <v>240</v>
      </c>
      <c r="AH29" s="30" t="s">
        <v>240</v>
      </c>
      <c r="AI29" s="31" t="s">
        <v>240</v>
      </c>
      <c r="AJ29" s="31" t="s">
        <v>240</v>
      </c>
      <c r="AK29" s="31" t="s">
        <v>241</v>
      </c>
      <c r="AL29" s="32" t="s">
        <v>385</v>
      </c>
      <c r="AM29" s="32" t="s">
        <v>398</v>
      </c>
      <c r="AN29" s="33" t="s">
        <v>265</v>
      </c>
      <c r="AO29" s="33" t="s">
        <v>316</v>
      </c>
      <c r="AP29" s="32" t="s">
        <v>317</v>
      </c>
    </row>
    <row r="30" spans="1:42" s="34" customFormat="1" ht="93.75" customHeight="1">
      <c r="A30" s="22">
        <v>25</v>
      </c>
      <c r="B30" s="23" t="s">
        <v>34</v>
      </c>
      <c r="C30" s="24" t="s">
        <v>35</v>
      </c>
      <c r="D30" s="25" t="s">
        <v>36</v>
      </c>
      <c r="E30" s="23" t="s">
        <v>37</v>
      </c>
      <c r="F30" s="23" t="s">
        <v>34</v>
      </c>
      <c r="G30" s="26" t="s">
        <v>38</v>
      </c>
      <c r="H30" s="24" t="s">
        <v>39</v>
      </c>
      <c r="I30" s="24" t="s">
        <v>39</v>
      </c>
      <c r="J30" s="24" t="s">
        <v>40</v>
      </c>
      <c r="K30" s="24" t="s">
        <v>41</v>
      </c>
      <c r="L30" s="24" t="s">
        <v>42</v>
      </c>
      <c r="M30" s="24" t="s">
        <v>38</v>
      </c>
      <c r="N30" s="24" t="s">
        <v>39</v>
      </c>
      <c r="O30" s="24" t="s">
        <v>39</v>
      </c>
      <c r="P30" s="24" t="s">
        <v>40</v>
      </c>
      <c r="Q30" s="24" t="s">
        <v>41</v>
      </c>
      <c r="R30" s="24" t="s">
        <v>42</v>
      </c>
      <c r="S30" s="24" t="s">
        <v>44</v>
      </c>
      <c r="T30" s="24" t="s">
        <v>43</v>
      </c>
      <c r="U30" s="27" t="s">
        <v>328</v>
      </c>
      <c r="V30" s="24" t="s">
        <v>38</v>
      </c>
      <c r="W30" s="24" t="s">
        <v>46</v>
      </c>
      <c r="X30" s="24" t="s">
        <v>95</v>
      </c>
      <c r="Y30" s="24" t="s">
        <v>42</v>
      </c>
      <c r="Z30" s="24" t="s">
        <v>42</v>
      </c>
      <c r="AA30" s="24" t="s">
        <v>42</v>
      </c>
      <c r="AB30" s="27" t="s">
        <v>97</v>
      </c>
      <c r="AC30" s="27" t="s">
        <v>187</v>
      </c>
      <c r="AD30" s="27" t="s">
        <v>239</v>
      </c>
      <c r="AE30" s="28">
        <f>302*6</f>
        <v>1812</v>
      </c>
      <c r="AF30" s="29">
        <v>2</v>
      </c>
      <c r="AG30" s="30" t="s">
        <v>240</v>
      </c>
      <c r="AH30" s="30" t="s">
        <v>240</v>
      </c>
      <c r="AI30" s="31" t="s">
        <v>240</v>
      </c>
      <c r="AJ30" s="31" t="s">
        <v>240</v>
      </c>
      <c r="AK30" s="31" t="s">
        <v>241</v>
      </c>
      <c r="AL30" s="32" t="s">
        <v>385</v>
      </c>
      <c r="AM30" s="32" t="s">
        <v>398</v>
      </c>
      <c r="AN30" s="33" t="s">
        <v>266</v>
      </c>
      <c r="AO30" s="33" t="s">
        <v>316</v>
      </c>
      <c r="AP30" s="32" t="s">
        <v>317</v>
      </c>
    </row>
    <row r="31" spans="1:42" s="34" customFormat="1" ht="93.75" customHeight="1">
      <c r="A31" s="22">
        <v>26</v>
      </c>
      <c r="B31" s="23" t="s">
        <v>34</v>
      </c>
      <c r="C31" s="24" t="s">
        <v>35</v>
      </c>
      <c r="D31" s="25" t="s">
        <v>36</v>
      </c>
      <c r="E31" s="23" t="s">
        <v>37</v>
      </c>
      <c r="F31" s="23" t="s">
        <v>34</v>
      </c>
      <c r="G31" s="26" t="s">
        <v>38</v>
      </c>
      <c r="H31" s="24" t="s">
        <v>39</v>
      </c>
      <c r="I31" s="24" t="s">
        <v>39</v>
      </c>
      <c r="J31" s="24" t="s">
        <v>40</v>
      </c>
      <c r="K31" s="24" t="s">
        <v>41</v>
      </c>
      <c r="L31" s="24" t="s">
        <v>42</v>
      </c>
      <c r="M31" s="24" t="s">
        <v>38</v>
      </c>
      <c r="N31" s="24" t="s">
        <v>39</v>
      </c>
      <c r="O31" s="24" t="s">
        <v>39</v>
      </c>
      <c r="P31" s="24" t="s">
        <v>40</v>
      </c>
      <c r="Q31" s="24" t="s">
        <v>41</v>
      </c>
      <c r="R31" s="24" t="s">
        <v>42</v>
      </c>
      <c r="S31" s="24" t="s">
        <v>44</v>
      </c>
      <c r="T31" s="24" t="s">
        <v>43</v>
      </c>
      <c r="U31" s="27" t="s">
        <v>329</v>
      </c>
      <c r="V31" s="24" t="s">
        <v>38</v>
      </c>
      <c r="W31" s="24" t="s">
        <v>46</v>
      </c>
      <c r="X31" s="24" t="s">
        <v>59</v>
      </c>
      <c r="Y31" s="24" t="s">
        <v>42</v>
      </c>
      <c r="Z31" s="24" t="s">
        <v>42</v>
      </c>
      <c r="AA31" s="24" t="s">
        <v>42</v>
      </c>
      <c r="AB31" s="27" t="s">
        <v>98</v>
      </c>
      <c r="AC31" s="27" t="s">
        <v>188</v>
      </c>
      <c r="AD31" s="27" t="s">
        <v>239</v>
      </c>
      <c r="AE31" s="28">
        <f>87*6</f>
        <v>522</v>
      </c>
      <c r="AF31" s="29">
        <v>2</v>
      </c>
      <c r="AG31" s="30" t="s">
        <v>240</v>
      </c>
      <c r="AH31" s="30" t="s">
        <v>240</v>
      </c>
      <c r="AI31" s="31" t="s">
        <v>240</v>
      </c>
      <c r="AJ31" s="31" t="s">
        <v>240</v>
      </c>
      <c r="AK31" s="31" t="s">
        <v>241</v>
      </c>
      <c r="AL31" s="32" t="s">
        <v>385</v>
      </c>
      <c r="AM31" s="32" t="s">
        <v>398</v>
      </c>
      <c r="AN31" s="33" t="s">
        <v>267</v>
      </c>
      <c r="AO31" s="33" t="s">
        <v>316</v>
      </c>
      <c r="AP31" s="32" t="s">
        <v>317</v>
      </c>
    </row>
    <row r="32" spans="1:42" s="34" customFormat="1" ht="93.75" customHeight="1">
      <c r="A32" s="22">
        <v>27</v>
      </c>
      <c r="B32" s="23" t="s">
        <v>34</v>
      </c>
      <c r="C32" s="24" t="s">
        <v>35</v>
      </c>
      <c r="D32" s="25" t="s">
        <v>36</v>
      </c>
      <c r="E32" s="23" t="s">
        <v>37</v>
      </c>
      <c r="F32" s="23" t="s">
        <v>34</v>
      </c>
      <c r="G32" s="26" t="s">
        <v>38</v>
      </c>
      <c r="H32" s="24" t="s">
        <v>39</v>
      </c>
      <c r="I32" s="24" t="s">
        <v>39</v>
      </c>
      <c r="J32" s="24" t="s">
        <v>40</v>
      </c>
      <c r="K32" s="24" t="s">
        <v>41</v>
      </c>
      <c r="L32" s="24" t="s">
        <v>42</v>
      </c>
      <c r="M32" s="24" t="s">
        <v>38</v>
      </c>
      <c r="N32" s="24" t="s">
        <v>39</v>
      </c>
      <c r="O32" s="24" t="s">
        <v>39</v>
      </c>
      <c r="P32" s="24" t="s">
        <v>40</v>
      </c>
      <c r="Q32" s="24" t="s">
        <v>41</v>
      </c>
      <c r="R32" s="24" t="s">
        <v>42</v>
      </c>
      <c r="S32" s="24" t="s">
        <v>44</v>
      </c>
      <c r="T32" s="24" t="s">
        <v>43</v>
      </c>
      <c r="U32" s="27" t="s">
        <v>330</v>
      </c>
      <c r="V32" s="24" t="s">
        <v>38</v>
      </c>
      <c r="W32" s="24" t="s">
        <v>46</v>
      </c>
      <c r="X32" s="24" t="s">
        <v>59</v>
      </c>
      <c r="Y32" s="24" t="s">
        <v>42</v>
      </c>
      <c r="Z32" s="24" t="s">
        <v>42</v>
      </c>
      <c r="AA32" s="24" t="s">
        <v>42</v>
      </c>
      <c r="AB32" s="27" t="s">
        <v>99</v>
      </c>
      <c r="AC32" s="27" t="s">
        <v>189</v>
      </c>
      <c r="AD32" s="27" t="s">
        <v>239</v>
      </c>
      <c r="AE32" s="28">
        <f>55*6</f>
        <v>330</v>
      </c>
      <c r="AF32" s="29">
        <v>2</v>
      </c>
      <c r="AG32" s="30" t="s">
        <v>240</v>
      </c>
      <c r="AH32" s="30" t="s">
        <v>240</v>
      </c>
      <c r="AI32" s="31" t="s">
        <v>240</v>
      </c>
      <c r="AJ32" s="31" t="s">
        <v>240</v>
      </c>
      <c r="AK32" s="31" t="s">
        <v>241</v>
      </c>
      <c r="AL32" s="32" t="s">
        <v>385</v>
      </c>
      <c r="AM32" s="32" t="s">
        <v>398</v>
      </c>
      <c r="AN32" s="33" t="s">
        <v>268</v>
      </c>
      <c r="AO32" s="33" t="s">
        <v>316</v>
      </c>
      <c r="AP32" s="32" t="s">
        <v>317</v>
      </c>
    </row>
    <row r="33" spans="1:42" s="34" customFormat="1" ht="93.75" customHeight="1">
      <c r="A33" s="22">
        <v>28</v>
      </c>
      <c r="B33" s="23" t="s">
        <v>34</v>
      </c>
      <c r="C33" s="24" t="s">
        <v>35</v>
      </c>
      <c r="D33" s="25" t="s">
        <v>36</v>
      </c>
      <c r="E33" s="23" t="s">
        <v>37</v>
      </c>
      <c r="F33" s="23" t="s">
        <v>34</v>
      </c>
      <c r="G33" s="26" t="s">
        <v>38</v>
      </c>
      <c r="H33" s="24" t="s">
        <v>39</v>
      </c>
      <c r="I33" s="24" t="s">
        <v>39</v>
      </c>
      <c r="J33" s="24" t="s">
        <v>40</v>
      </c>
      <c r="K33" s="24" t="s">
        <v>41</v>
      </c>
      <c r="L33" s="24" t="s">
        <v>42</v>
      </c>
      <c r="M33" s="24" t="s">
        <v>38</v>
      </c>
      <c r="N33" s="24" t="s">
        <v>39</v>
      </c>
      <c r="O33" s="24" t="s">
        <v>39</v>
      </c>
      <c r="P33" s="24" t="s">
        <v>40</v>
      </c>
      <c r="Q33" s="24" t="s">
        <v>41</v>
      </c>
      <c r="R33" s="24" t="s">
        <v>42</v>
      </c>
      <c r="S33" s="24" t="s">
        <v>44</v>
      </c>
      <c r="T33" s="24" t="s">
        <v>43</v>
      </c>
      <c r="U33" s="27" t="s">
        <v>331</v>
      </c>
      <c r="V33" s="24" t="s">
        <v>38</v>
      </c>
      <c r="W33" s="24" t="s">
        <v>46</v>
      </c>
      <c r="X33" s="24" t="s">
        <v>59</v>
      </c>
      <c r="Y33" s="24" t="s">
        <v>42</v>
      </c>
      <c r="Z33" s="24" t="s">
        <v>42</v>
      </c>
      <c r="AA33" s="24" t="s">
        <v>42</v>
      </c>
      <c r="AB33" s="27" t="s">
        <v>100</v>
      </c>
      <c r="AC33" s="27" t="s">
        <v>190</v>
      </c>
      <c r="AD33" s="27" t="s">
        <v>239</v>
      </c>
      <c r="AE33" s="28">
        <f>53*6</f>
        <v>318</v>
      </c>
      <c r="AF33" s="29">
        <v>2</v>
      </c>
      <c r="AG33" s="30" t="s">
        <v>240</v>
      </c>
      <c r="AH33" s="30" t="s">
        <v>240</v>
      </c>
      <c r="AI33" s="31" t="s">
        <v>240</v>
      </c>
      <c r="AJ33" s="31" t="s">
        <v>240</v>
      </c>
      <c r="AK33" s="31" t="s">
        <v>241</v>
      </c>
      <c r="AL33" s="32" t="s">
        <v>385</v>
      </c>
      <c r="AM33" s="32" t="s">
        <v>398</v>
      </c>
      <c r="AN33" s="33" t="s">
        <v>269</v>
      </c>
      <c r="AO33" s="33" t="s">
        <v>316</v>
      </c>
      <c r="AP33" s="32" t="s">
        <v>317</v>
      </c>
    </row>
    <row r="34" spans="1:42" s="34" customFormat="1" ht="93.75" customHeight="1">
      <c r="A34" s="22">
        <v>29</v>
      </c>
      <c r="B34" s="23" t="s">
        <v>34</v>
      </c>
      <c r="C34" s="24" t="s">
        <v>35</v>
      </c>
      <c r="D34" s="25" t="s">
        <v>36</v>
      </c>
      <c r="E34" s="23" t="s">
        <v>37</v>
      </c>
      <c r="F34" s="23" t="s">
        <v>34</v>
      </c>
      <c r="G34" s="26" t="s">
        <v>38</v>
      </c>
      <c r="H34" s="24" t="s">
        <v>39</v>
      </c>
      <c r="I34" s="24" t="s">
        <v>39</v>
      </c>
      <c r="J34" s="24" t="s">
        <v>40</v>
      </c>
      <c r="K34" s="24" t="s">
        <v>41</v>
      </c>
      <c r="L34" s="24" t="s">
        <v>42</v>
      </c>
      <c r="M34" s="24" t="s">
        <v>38</v>
      </c>
      <c r="N34" s="24" t="s">
        <v>39</v>
      </c>
      <c r="O34" s="24" t="s">
        <v>39</v>
      </c>
      <c r="P34" s="24" t="s">
        <v>40</v>
      </c>
      <c r="Q34" s="24" t="s">
        <v>41</v>
      </c>
      <c r="R34" s="24" t="s">
        <v>42</v>
      </c>
      <c r="S34" s="24" t="s">
        <v>44</v>
      </c>
      <c r="T34" s="24" t="s">
        <v>43</v>
      </c>
      <c r="U34" s="27" t="s">
        <v>332</v>
      </c>
      <c r="V34" s="24" t="s">
        <v>38</v>
      </c>
      <c r="W34" s="24" t="s">
        <v>46</v>
      </c>
      <c r="X34" s="24" t="s">
        <v>59</v>
      </c>
      <c r="Y34" s="24" t="s">
        <v>42</v>
      </c>
      <c r="Z34" s="24" t="s">
        <v>42</v>
      </c>
      <c r="AA34" s="24" t="s">
        <v>42</v>
      </c>
      <c r="AB34" s="27" t="s">
        <v>101</v>
      </c>
      <c r="AC34" s="27" t="s">
        <v>191</v>
      </c>
      <c r="AD34" s="27" t="s">
        <v>239</v>
      </c>
      <c r="AE34" s="28">
        <f>76*6</f>
        <v>456</v>
      </c>
      <c r="AF34" s="29">
        <v>2</v>
      </c>
      <c r="AG34" s="30" t="s">
        <v>240</v>
      </c>
      <c r="AH34" s="30" t="s">
        <v>240</v>
      </c>
      <c r="AI34" s="31" t="s">
        <v>240</v>
      </c>
      <c r="AJ34" s="31" t="s">
        <v>240</v>
      </c>
      <c r="AK34" s="31" t="s">
        <v>241</v>
      </c>
      <c r="AL34" s="32" t="s">
        <v>385</v>
      </c>
      <c r="AM34" s="32" t="s">
        <v>398</v>
      </c>
      <c r="AN34" s="33" t="s">
        <v>270</v>
      </c>
      <c r="AO34" s="33" t="s">
        <v>316</v>
      </c>
      <c r="AP34" s="32" t="s">
        <v>317</v>
      </c>
    </row>
    <row r="35" spans="1:42" s="34" customFormat="1" ht="93.75" customHeight="1">
      <c r="A35" s="22">
        <v>30</v>
      </c>
      <c r="B35" s="23" t="s">
        <v>34</v>
      </c>
      <c r="C35" s="24" t="s">
        <v>35</v>
      </c>
      <c r="D35" s="25" t="s">
        <v>36</v>
      </c>
      <c r="E35" s="23" t="s">
        <v>37</v>
      </c>
      <c r="F35" s="23" t="s">
        <v>34</v>
      </c>
      <c r="G35" s="26" t="s">
        <v>38</v>
      </c>
      <c r="H35" s="24" t="s">
        <v>39</v>
      </c>
      <c r="I35" s="24" t="s">
        <v>39</v>
      </c>
      <c r="J35" s="24" t="s">
        <v>40</v>
      </c>
      <c r="K35" s="24" t="s">
        <v>41</v>
      </c>
      <c r="L35" s="24" t="s">
        <v>42</v>
      </c>
      <c r="M35" s="24" t="s">
        <v>38</v>
      </c>
      <c r="N35" s="24" t="s">
        <v>39</v>
      </c>
      <c r="O35" s="24" t="s">
        <v>39</v>
      </c>
      <c r="P35" s="24" t="s">
        <v>40</v>
      </c>
      <c r="Q35" s="24" t="s">
        <v>41</v>
      </c>
      <c r="R35" s="24" t="s">
        <v>42</v>
      </c>
      <c r="S35" s="24" t="s">
        <v>44</v>
      </c>
      <c r="T35" s="24" t="s">
        <v>43</v>
      </c>
      <c r="U35" s="27" t="s">
        <v>333</v>
      </c>
      <c r="V35" s="24" t="s">
        <v>38</v>
      </c>
      <c r="W35" s="24" t="s">
        <v>46</v>
      </c>
      <c r="X35" s="24" t="s">
        <v>59</v>
      </c>
      <c r="Y35" s="24" t="s">
        <v>42</v>
      </c>
      <c r="Z35" s="24" t="s">
        <v>42</v>
      </c>
      <c r="AA35" s="24" t="s">
        <v>42</v>
      </c>
      <c r="AB35" s="27" t="s">
        <v>102</v>
      </c>
      <c r="AC35" s="27" t="s">
        <v>192</v>
      </c>
      <c r="AD35" s="27" t="s">
        <v>239</v>
      </c>
      <c r="AE35" s="28">
        <f>6*87</f>
        <v>522</v>
      </c>
      <c r="AF35" s="29">
        <v>2</v>
      </c>
      <c r="AG35" s="30" t="s">
        <v>240</v>
      </c>
      <c r="AH35" s="30" t="s">
        <v>240</v>
      </c>
      <c r="AI35" s="31" t="s">
        <v>240</v>
      </c>
      <c r="AJ35" s="31" t="s">
        <v>240</v>
      </c>
      <c r="AK35" s="31" t="s">
        <v>241</v>
      </c>
      <c r="AL35" s="32" t="s">
        <v>385</v>
      </c>
      <c r="AM35" s="32" t="s">
        <v>398</v>
      </c>
      <c r="AN35" s="33" t="s">
        <v>271</v>
      </c>
      <c r="AO35" s="33" t="s">
        <v>316</v>
      </c>
      <c r="AP35" s="32" t="s">
        <v>317</v>
      </c>
    </row>
    <row r="36" spans="1:42" s="34" customFormat="1" ht="93.75" customHeight="1">
      <c r="A36" s="22">
        <v>31</v>
      </c>
      <c r="B36" s="23" t="s">
        <v>34</v>
      </c>
      <c r="C36" s="24" t="s">
        <v>35</v>
      </c>
      <c r="D36" s="25" t="s">
        <v>36</v>
      </c>
      <c r="E36" s="23" t="s">
        <v>37</v>
      </c>
      <c r="F36" s="23" t="s">
        <v>34</v>
      </c>
      <c r="G36" s="26" t="s">
        <v>38</v>
      </c>
      <c r="H36" s="24" t="s">
        <v>39</v>
      </c>
      <c r="I36" s="24" t="s">
        <v>39</v>
      </c>
      <c r="J36" s="24" t="s">
        <v>40</v>
      </c>
      <c r="K36" s="24" t="s">
        <v>41</v>
      </c>
      <c r="L36" s="24" t="s">
        <v>42</v>
      </c>
      <c r="M36" s="24" t="s">
        <v>38</v>
      </c>
      <c r="N36" s="24" t="s">
        <v>39</v>
      </c>
      <c r="O36" s="24" t="s">
        <v>39</v>
      </c>
      <c r="P36" s="24" t="s">
        <v>40</v>
      </c>
      <c r="Q36" s="24" t="s">
        <v>41</v>
      </c>
      <c r="R36" s="24" t="s">
        <v>42</v>
      </c>
      <c r="S36" s="24" t="s">
        <v>44</v>
      </c>
      <c r="T36" s="24" t="s">
        <v>43</v>
      </c>
      <c r="U36" s="27" t="s">
        <v>363</v>
      </c>
      <c r="V36" s="24" t="s">
        <v>38</v>
      </c>
      <c r="W36" s="24" t="s">
        <v>46</v>
      </c>
      <c r="X36" s="24" t="s">
        <v>46</v>
      </c>
      <c r="Y36" s="24" t="s">
        <v>364</v>
      </c>
      <c r="Z36" s="24" t="s">
        <v>42</v>
      </c>
      <c r="AA36" s="24" t="s">
        <v>42</v>
      </c>
      <c r="AB36" s="27" t="s">
        <v>103</v>
      </c>
      <c r="AC36" s="27" t="s">
        <v>193</v>
      </c>
      <c r="AD36" s="27" t="s">
        <v>239</v>
      </c>
      <c r="AE36" s="28">
        <f>6*1777</f>
        <v>10662</v>
      </c>
      <c r="AF36" s="29">
        <v>2</v>
      </c>
      <c r="AG36" s="30" t="s">
        <v>240</v>
      </c>
      <c r="AH36" s="30" t="s">
        <v>240</v>
      </c>
      <c r="AI36" s="31" t="s">
        <v>240</v>
      </c>
      <c r="AJ36" s="31" t="s">
        <v>240</v>
      </c>
      <c r="AK36" s="31" t="s">
        <v>241</v>
      </c>
      <c r="AL36" s="32" t="s">
        <v>385</v>
      </c>
      <c r="AM36" s="32" t="s">
        <v>398</v>
      </c>
      <c r="AN36" s="33" t="s">
        <v>272</v>
      </c>
      <c r="AO36" s="33" t="s">
        <v>316</v>
      </c>
      <c r="AP36" s="32" t="s">
        <v>317</v>
      </c>
    </row>
    <row r="37" spans="1:42" s="34" customFormat="1" ht="93.75" customHeight="1">
      <c r="A37" s="22">
        <v>32</v>
      </c>
      <c r="B37" s="23" t="s">
        <v>34</v>
      </c>
      <c r="C37" s="24" t="s">
        <v>35</v>
      </c>
      <c r="D37" s="25" t="s">
        <v>36</v>
      </c>
      <c r="E37" s="23" t="s">
        <v>37</v>
      </c>
      <c r="F37" s="23" t="s">
        <v>34</v>
      </c>
      <c r="G37" s="26" t="s">
        <v>38</v>
      </c>
      <c r="H37" s="24" t="s">
        <v>39</v>
      </c>
      <c r="I37" s="24" t="s">
        <v>39</v>
      </c>
      <c r="J37" s="24" t="s">
        <v>40</v>
      </c>
      <c r="K37" s="24" t="s">
        <v>41</v>
      </c>
      <c r="L37" s="24" t="s">
        <v>42</v>
      </c>
      <c r="M37" s="24" t="s">
        <v>38</v>
      </c>
      <c r="N37" s="24" t="s">
        <v>39</v>
      </c>
      <c r="O37" s="24" t="s">
        <v>39</v>
      </c>
      <c r="P37" s="24" t="s">
        <v>40</v>
      </c>
      <c r="Q37" s="24" t="s">
        <v>41</v>
      </c>
      <c r="R37" s="24" t="s">
        <v>42</v>
      </c>
      <c r="S37" s="24" t="s">
        <v>44</v>
      </c>
      <c r="T37" s="24" t="s">
        <v>43</v>
      </c>
      <c r="U37" s="27" t="s">
        <v>334</v>
      </c>
      <c r="V37" s="24" t="s">
        <v>38</v>
      </c>
      <c r="W37" s="24" t="s">
        <v>46</v>
      </c>
      <c r="X37" s="24" t="s">
        <v>59</v>
      </c>
      <c r="Y37" s="24" t="s">
        <v>42</v>
      </c>
      <c r="Z37" s="24" t="s">
        <v>42</v>
      </c>
      <c r="AA37" s="24" t="s">
        <v>42</v>
      </c>
      <c r="AB37" s="27" t="s">
        <v>104</v>
      </c>
      <c r="AC37" s="27" t="s">
        <v>194</v>
      </c>
      <c r="AD37" s="27" t="s">
        <v>239</v>
      </c>
      <c r="AE37" s="28">
        <f>6*150</f>
        <v>900</v>
      </c>
      <c r="AF37" s="29">
        <v>2</v>
      </c>
      <c r="AG37" s="30" t="s">
        <v>240</v>
      </c>
      <c r="AH37" s="30" t="s">
        <v>240</v>
      </c>
      <c r="AI37" s="31" t="s">
        <v>240</v>
      </c>
      <c r="AJ37" s="31" t="s">
        <v>240</v>
      </c>
      <c r="AK37" s="31" t="s">
        <v>241</v>
      </c>
      <c r="AL37" s="32" t="s">
        <v>385</v>
      </c>
      <c r="AM37" s="32" t="s">
        <v>398</v>
      </c>
      <c r="AN37" s="33" t="s">
        <v>273</v>
      </c>
      <c r="AO37" s="33" t="s">
        <v>316</v>
      </c>
      <c r="AP37" s="32" t="s">
        <v>317</v>
      </c>
    </row>
    <row r="38" spans="1:42" s="34" customFormat="1" ht="93.75" customHeight="1">
      <c r="A38" s="22">
        <v>33</v>
      </c>
      <c r="B38" s="23" t="s">
        <v>34</v>
      </c>
      <c r="C38" s="24" t="s">
        <v>35</v>
      </c>
      <c r="D38" s="25" t="s">
        <v>36</v>
      </c>
      <c r="E38" s="23" t="s">
        <v>37</v>
      </c>
      <c r="F38" s="23" t="s">
        <v>34</v>
      </c>
      <c r="G38" s="26" t="s">
        <v>38</v>
      </c>
      <c r="H38" s="24" t="s">
        <v>39</v>
      </c>
      <c r="I38" s="24" t="s">
        <v>39</v>
      </c>
      <c r="J38" s="24" t="s">
        <v>40</v>
      </c>
      <c r="K38" s="24" t="s">
        <v>41</v>
      </c>
      <c r="L38" s="24" t="s">
        <v>42</v>
      </c>
      <c r="M38" s="24" t="s">
        <v>38</v>
      </c>
      <c r="N38" s="24" t="s">
        <v>39</v>
      </c>
      <c r="O38" s="24" t="s">
        <v>39</v>
      </c>
      <c r="P38" s="24" t="s">
        <v>40</v>
      </c>
      <c r="Q38" s="24" t="s">
        <v>41</v>
      </c>
      <c r="R38" s="24" t="s">
        <v>42</v>
      </c>
      <c r="S38" s="24" t="s">
        <v>44</v>
      </c>
      <c r="T38" s="24" t="s">
        <v>43</v>
      </c>
      <c r="U38" s="27" t="s">
        <v>336</v>
      </c>
      <c r="V38" s="24" t="s">
        <v>38</v>
      </c>
      <c r="W38" s="24" t="s">
        <v>46</v>
      </c>
      <c r="X38" s="24" t="s">
        <v>59</v>
      </c>
      <c r="Y38" s="24" t="s">
        <v>42</v>
      </c>
      <c r="Z38" s="24" t="s">
        <v>42</v>
      </c>
      <c r="AA38" s="24" t="s">
        <v>42</v>
      </c>
      <c r="AB38" s="27" t="s">
        <v>105</v>
      </c>
      <c r="AC38" s="27" t="s">
        <v>195</v>
      </c>
      <c r="AD38" s="27" t="s">
        <v>239</v>
      </c>
      <c r="AE38" s="28">
        <f>139*6</f>
        <v>834</v>
      </c>
      <c r="AF38" s="29">
        <v>2</v>
      </c>
      <c r="AG38" s="30" t="s">
        <v>240</v>
      </c>
      <c r="AH38" s="30" t="s">
        <v>240</v>
      </c>
      <c r="AI38" s="31" t="s">
        <v>240</v>
      </c>
      <c r="AJ38" s="31" t="s">
        <v>240</v>
      </c>
      <c r="AK38" s="31" t="s">
        <v>241</v>
      </c>
      <c r="AL38" s="32" t="s">
        <v>385</v>
      </c>
      <c r="AM38" s="32" t="s">
        <v>398</v>
      </c>
      <c r="AN38" s="33" t="s">
        <v>274</v>
      </c>
      <c r="AO38" s="33" t="s">
        <v>316</v>
      </c>
      <c r="AP38" s="32" t="s">
        <v>317</v>
      </c>
    </row>
    <row r="39" spans="1:42" s="46" customFormat="1" ht="93.75" customHeight="1">
      <c r="A39" s="35">
        <v>34</v>
      </c>
      <c r="B39" s="36" t="s">
        <v>34</v>
      </c>
      <c r="C39" s="37" t="s">
        <v>35</v>
      </c>
      <c r="D39" s="38" t="s">
        <v>36</v>
      </c>
      <c r="E39" s="36" t="s">
        <v>37</v>
      </c>
      <c r="F39" s="36" t="s">
        <v>34</v>
      </c>
      <c r="G39" s="37" t="s">
        <v>38</v>
      </c>
      <c r="H39" s="37" t="s">
        <v>39</v>
      </c>
      <c r="I39" s="37" t="s">
        <v>39</v>
      </c>
      <c r="J39" s="37" t="s">
        <v>40</v>
      </c>
      <c r="K39" s="37" t="s">
        <v>41</v>
      </c>
      <c r="L39" s="37" t="s">
        <v>42</v>
      </c>
      <c r="M39" s="37" t="s">
        <v>38</v>
      </c>
      <c r="N39" s="37" t="s">
        <v>39</v>
      </c>
      <c r="O39" s="37" t="s">
        <v>39</v>
      </c>
      <c r="P39" s="37" t="s">
        <v>40</v>
      </c>
      <c r="Q39" s="37" t="s">
        <v>41</v>
      </c>
      <c r="R39" s="37" t="s">
        <v>42</v>
      </c>
      <c r="S39" s="37" t="s">
        <v>44</v>
      </c>
      <c r="T39" s="37" t="s">
        <v>43</v>
      </c>
      <c r="U39" s="39" t="s">
        <v>337</v>
      </c>
      <c r="V39" s="37" t="s">
        <v>38</v>
      </c>
      <c r="W39" s="37" t="s">
        <v>46</v>
      </c>
      <c r="X39" s="37" t="s">
        <v>73</v>
      </c>
      <c r="Y39" s="37" t="s">
        <v>42</v>
      </c>
      <c r="Z39" s="37" t="s">
        <v>42</v>
      </c>
      <c r="AA39" s="37" t="s">
        <v>42</v>
      </c>
      <c r="AB39" s="39" t="s">
        <v>106</v>
      </c>
      <c r="AC39" s="39" t="s">
        <v>196</v>
      </c>
      <c r="AD39" s="39" t="s">
        <v>239</v>
      </c>
      <c r="AE39" s="40">
        <f>77*6</f>
        <v>462</v>
      </c>
      <c r="AF39" s="41">
        <v>2</v>
      </c>
      <c r="AG39" s="42" t="s">
        <v>240</v>
      </c>
      <c r="AH39" s="42" t="s">
        <v>240</v>
      </c>
      <c r="AI39" s="43" t="s">
        <v>240</v>
      </c>
      <c r="AJ39" s="43" t="s">
        <v>240</v>
      </c>
      <c r="AK39" s="43" t="s">
        <v>241</v>
      </c>
      <c r="AL39" s="32" t="s">
        <v>385</v>
      </c>
      <c r="AM39" s="32" t="s">
        <v>398</v>
      </c>
      <c r="AN39" s="45" t="s">
        <v>275</v>
      </c>
      <c r="AO39" s="45" t="s">
        <v>316</v>
      </c>
      <c r="AP39" s="44" t="s">
        <v>317</v>
      </c>
    </row>
    <row r="40" spans="1:42" s="34" customFormat="1" ht="93.75" customHeight="1">
      <c r="A40" s="22">
        <v>35</v>
      </c>
      <c r="B40" s="23" t="s">
        <v>34</v>
      </c>
      <c r="C40" s="24" t="s">
        <v>35</v>
      </c>
      <c r="D40" s="25" t="s">
        <v>36</v>
      </c>
      <c r="E40" s="23" t="s">
        <v>37</v>
      </c>
      <c r="F40" s="23" t="s">
        <v>34</v>
      </c>
      <c r="G40" s="26" t="s">
        <v>38</v>
      </c>
      <c r="H40" s="24" t="s">
        <v>39</v>
      </c>
      <c r="I40" s="24" t="s">
        <v>39</v>
      </c>
      <c r="J40" s="24" t="s">
        <v>40</v>
      </c>
      <c r="K40" s="24" t="s">
        <v>41</v>
      </c>
      <c r="L40" s="24" t="s">
        <v>42</v>
      </c>
      <c r="M40" s="24" t="s">
        <v>38</v>
      </c>
      <c r="N40" s="24" t="s">
        <v>39</v>
      </c>
      <c r="O40" s="24" t="s">
        <v>39</v>
      </c>
      <c r="P40" s="24" t="s">
        <v>40</v>
      </c>
      <c r="Q40" s="24" t="s">
        <v>41</v>
      </c>
      <c r="R40" s="24" t="s">
        <v>42</v>
      </c>
      <c r="S40" s="24" t="s">
        <v>44</v>
      </c>
      <c r="T40" s="24" t="s">
        <v>43</v>
      </c>
      <c r="U40" s="27" t="s">
        <v>338</v>
      </c>
      <c r="V40" s="24" t="s">
        <v>38</v>
      </c>
      <c r="W40" s="24" t="s">
        <v>46</v>
      </c>
      <c r="X40" s="24" t="s">
        <v>76</v>
      </c>
      <c r="Y40" s="24" t="s">
        <v>42</v>
      </c>
      <c r="Z40" s="24" t="s">
        <v>42</v>
      </c>
      <c r="AA40" s="24" t="s">
        <v>42</v>
      </c>
      <c r="AB40" s="27" t="s">
        <v>107</v>
      </c>
      <c r="AC40" s="27" t="s">
        <v>197</v>
      </c>
      <c r="AD40" s="27" t="s">
        <v>239</v>
      </c>
      <c r="AE40" s="28">
        <f>6*51</f>
        <v>306</v>
      </c>
      <c r="AF40" s="29">
        <v>2</v>
      </c>
      <c r="AG40" s="30" t="s">
        <v>240</v>
      </c>
      <c r="AH40" s="30" t="s">
        <v>240</v>
      </c>
      <c r="AI40" s="31" t="s">
        <v>240</v>
      </c>
      <c r="AJ40" s="31" t="s">
        <v>240</v>
      </c>
      <c r="AK40" s="31" t="s">
        <v>241</v>
      </c>
      <c r="AL40" s="32" t="s">
        <v>385</v>
      </c>
      <c r="AM40" s="32" t="s">
        <v>398</v>
      </c>
      <c r="AN40" s="33" t="s">
        <v>276</v>
      </c>
      <c r="AO40" s="33" t="s">
        <v>316</v>
      </c>
      <c r="AP40" s="32" t="s">
        <v>317</v>
      </c>
    </row>
    <row r="41" spans="1:42" s="34" customFormat="1" ht="93.75" customHeight="1">
      <c r="A41" s="22">
        <v>36</v>
      </c>
      <c r="B41" s="23" t="s">
        <v>34</v>
      </c>
      <c r="C41" s="24" t="s">
        <v>35</v>
      </c>
      <c r="D41" s="25" t="s">
        <v>36</v>
      </c>
      <c r="E41" s="23" t="s">
        <v>37</v>
      </c>
      <c r="F41" s="23" t="s">
        <v>34</v>
      </c>
      <c r="G41" s="26" t="s">
        <v>38</v>
      </c>
      <c r="H41" s="24" t="s">
        <v>39</v>
      </c>
      <c r="I41" s="24" t="s">
        <v>39</v>
      </c>
      <c r="J41" s="24" t="s">
        <v>40</v>
      </c>
      <c r="K41" s="24" t="s">
        <v>41</v>
      </c>
      <c r="L41" s="24" t="s">
        <v>42</v>
      </c>
      <c r="M41" s="24" t="s">
        <v>38</v>
      </c>
      <c r="N41" s="24" t="s">
        <v>39</v>
      </c>
      <c r="O41" s="24" t="s">
        <v>39</v>
      </c>
      <c r="P41" s="24" t="s">
        <v>40</v>
      </c>
      <c r="Q41" s="24" t="s">
        <v>41</v>
      </c>
      <c r="R41" s="24" t="s">
        <v>42</v>
      </c>
      <c r="S41" s="24" t="s">
        <v>44</v>
      </c>
      <c r="T41" s="24" t="s">
        <v>43</v>
      </c>
      <c r="U41" s="27" t="s">
        <v>339</v>
      </c>
      <c r="V41" s="24" t="s">
        <v>38</v>
      </c>
      <c r="W41" s="24" t="s">
        <v>46</v>
      </c>
      <c r="X41" s="24" t="s">
        <v>76</v>
      </c>
      <c r="Y41" s="24" t="s">
        <v>42</v>
      </c>
      <c r="Z41" s="24" t="s">
        <v>42</v>
      </c>
      <c r="AA41" s="24" t="s">
        <v>42</v>
      </c>
      <c r="AB41" s="27" t="s">
        <v>108</v>
      </c>
      <c r="AC41" s="27" t="s">
        <v>198</v>
      </c>
      <c r="AD41" s="27" t="s">
        <v>239</v>
      </c>
      <c r="AE41" s="28">
        <f>66*6</f>
        <v>396</v>
      </c>
      <c r="AF41" s="29">
        <v>2</v>
      </c>
      <c r="AG41" s="30" t="s">
        <v>240</v>
      </c>
      <c r="AH41" s="30" t="s">
        <v>240</v>
      </c>
      <c r="AI41" s="31" t="s">
        <v>240</v>
      </c>
      <c r="AJ41" s="31" t="s">
        <v>240</v>
      </c>
      <c r="AK41" s="31" t="s">
        <v>241</v>
      </c>
      <c r="AL41" s="32" t="s">
        <v>385</v>
      </c>
      <c r="AM41" s="32" t="s">
        <v>398</v>
      </c>
      <c r="AN41" s="33" t="s">
        <v>277</v>
      </c>
      <c r="AO41" s="33" t="s">
        <v>316</v>
      </c>
      <c r="AP41" s="32" t="s">
        <v>317</v>
      </c>
    </row>
    <row r="42" spans="1:42" s="34" customFormat="1" ht="93.75" customHeight="1">
      <c r="A42" s="22">
        <v>37</v>
      </c>
      <c r="B42" s="23" t="s">
        <v>34</v>
      </c>
      <c r="C42" s="24" t="s">
        <v>35</v>
      </c>
      <c r="D42" s="25" t="s">
        <v>36</v>
      </c>
      <c r="E42" s="23" t="s">
        <v>37</v>
      </c>
      <c r="F42" s="23" t="s">
        <v>34</v>
      </c>
      <c r="G42" s="26" t="s">
        <v>38</v>
      </c>
      <c r="H42" s="24" t="s">
        <v>39</v>
      </c>
      <c r="I42" s="24" t="s">
        <v>39</v>
      </c>
      <c r="J42" s="24" t="s">
        <v>40</v>
      </c>
      <c r="K42" s="24" t="s">
        <v>41</v>
      </c>
      <c r="L42" s="24" t="s">
        <v>42</v>
      </c>
      <c r="M42" s="24" t="s">
        <v>38</v>
      </c>
      <c r="N42" s="24" t="s">
        <v>39</v>
      </c>
      <c r="O42" s="24" t="s">
        <v>39</v>
      </c>
      <c r="P42" s="24" t="s">
        <v>40</v>
      </c>
      <c r="Q42" s="24" t="s">
        <v>41</v>
      </c>
      <c r="R42" s="24" t="s">
        <v>42</v>
      </c>
      <c r="S42" s="24" t="s">
        <v>44</v>
      </c>
      <c r="T42" s="24" t="s">
        <v>43</v>
      </c>
      <c r="U42" s="27" t="s">
        <v>341</v>
      </c>
      <c r="V42" s="24" t="s">
        <v>38</v>
      </c>
      <c r="W42" s="24" t="s">
        <v>46</v>
      </c>
      <c r="X42" s="24" t="s">
        <v>76</v>
      </c>
      <c r="Y42" s="24" t="s">
        <v>42</v>
      </c>
      <c r="Z42" s="24" t="s">
        <v>42</v>
      </c>
      <c r="AA42" s="24" t="s">
        <v>42</v>
      </c>
      <c r="AB42" s="27" t="s">
        <v>109</v>
      </c>
      <c r="AC42" s="27" t="s">
        <v>199</v>
      </c>
      <c r="AD42" s="27" t="s">
        <v>239</v>
      </c>
      <c r="AE42" s="28">
        <f>103*6</f>
        <v>618</v>
      </c>
      <c r="AF42" s="29">
        <v>2</v>
      </c>
      <c r="AG42" s="30" t="s">
        <v>240</v>
      </c>
      <c r="AH42" s="30" t="s">
        <v>240</v>
      </c>
      <c r="AI42" s="31" t="s">
        <v>240</v>
      </c>
      <c r="AJ42" s="31" t="s">
        <v>240</v>
      </c>
      <c r="AK42" s="31" t="s">
        <v>241</v>
      </c>
      <c r="AL42" s="32" t="s">
        <v>385</v>
      </c>
      <c r="AM42" s="32" t="s">
        <v>398</v>
      </c>
      <c r="AN42" s="33" t="s">
        <v>278</v>
      </c>
      <c r="AO42" s="33" t="s">
        <v>316</v>
      </c>
      <c r="AP42" s="32" t="s">
        <v>317</v>
      </c>
    </row>
    <row r="43" spans="1:42" s="55" customFormat="1" ht="93.75" customHeight="1">
      <c r="A43" s="47">
        <v>38</v>
      </c>
      <c r="B43" s="48" t="s">
        <v>34</v>
      </c>
      <c r="C43" s="37" t="s">
        <v>35</v>
      </c>
      <c r="D43" s="49" t="s">
        <v>36</v>
      </c>
      <c r="E43" s="48" t="s">
        <v>37</v>
      </c>
      <c r="F43" s="48" t="s">
        <v>34</v>
      </c>
      <c r="G43" s="37" t="s">
        <v>38</v>
      </c>
      <c r="H43" s="37" t="s">
        <v>39</v>
      </c>
      <c r="I43" s="37" t="s">
        <v>39</v>
      </c>
      <c r="J43" s="37" t="s">
        <v>40</v>
      </c>
      <c r="K43" s="37" t="s">
        <v>41</v>
      </c>
      <c r="L43" s="37" t="s">
        <v>42</v>
      </c>
      <c r="M43" s="37" t="s">
        <v>38</v>
      </c>
      <c r="N43" s="37" t="s">
        <v>39</v>
      </c>
      <c r="O43" s="37" t="s">
        <v>39</v>
      </c>
      <c r="P43" s="37" t="s">
        <v>40</v>
      </c>
      <c r="Q43" s="37" t="s">
        <v>41</v>
      </c>
      <c r="R43" s="37" t="s">
        <v>42</v>
      </c>
      <c r="S43" s="37" t="s">
        <v>44</v>
      </c>
      <c r="T43" s="37" t="s">
        <v>43</v>
      </c>
      <c r="U43" s="39" t="s">
        <v>342</v>
      </c>
      <c r="V43" s="37" t="s">
        <v>38</v>
      </c>
      <c r="W43" s="37" t="s">
        <v>46</v>
      </c>
      <c r="X43" s="37" t="s">
        <v>76</v>
      </c>
      <c r="Y43" s="37" t="s">
        <v>42</v>
      </c>
      <c r="Z43" s="37" t="s">
        <v>42</v>
      </c>
      <c r="AA43" s="37" t="s">
        <v>42</v>
      </c>
      <c r="AB43" s="39" t="s">
        <v>110</v>
      </c>
      <c r="AC43" s="39" t="s">
        <v>200</v>
      </c>
      <c r="AD43" s="39" t="s">
        <v>239</v>
      </c>
      <c r="AE43" s="40">
        <f>75*6</f>
        <v>450</v>
      </c>
      <c r="AF43" s="50">
        <v>2</v>
      </c>
      <c r="AG43" s="51" t="s">
        <v>240</v>
      </c>
      <c r="AH43" s="51" t="s">
        <v>240</v>
      </c>
      <c r="AI43" s="52" t="s">
        <v>240</v>
      </c>
      <c r="AJ43" s="52" t="s">
        <v>240</v>
      </c>
      <c r="AK43" s="52" t="s">
        <v>241</v>
      </c>
      <c r="AL43" s="32" t="s">
        <v>385</v>
      </c>
      <c r="AM43" s="32" t="s">
        <v>398</v>
      </c>
      <c r="AN43" s="54" t="s">
        <v>279</v>
      </c>
      <c r="AO43" s="54" t="s">
        <v>316</v>
      </c>
      <c r="AP43" s="53" t="s">
        <v>317</v>
      </c>
    </row>
    <row r="44" spans="1:42" s="34" customFormat="1" ht="93.75" customHeight="1">
      <c r="A44" s="57">
        <v>39</v>
      </c>
      <c r="B44" s="58" t="s">
        <v>34</v>
      </c>
      <c r="C44" s="59" t="s">
        <v>35</v>
      </c>
      <c r="D44" s="60" t="s">
        <v>36</v>
      </c>
      <c r="E44" s="58" t="s">
        <v>37</v>
      </c>
      <c r="F44" s="58" t="s">
        <v>34</v>
      </c>
      <c r="G44" s="61" t="s">
        <v>38</v>
      </c>
      <c r="H44" s="59" t="s">
        <v>39</v>
      </c>
      <c r="I44" s="59" t="s">
        <v>39</v>
      </c>
      <c r="J44" s="59" t="s">
        <v>40</v>
      </c>
      <c r="K44" s="59" t="s">
        <v>41</v>
      </c>
      <c r="L44" s="59" t="s">
        <v>42</v>
      </c>
      <c r="M44" s="59" t="s">
        <v>38</v>
      </c>
      <c r="N44" s="59" t="s">
        <v>39</v>
      </c>
      <c r="O44" s="59" t="s">
        <v>39</v>
      </c>
      <c r="P44" s="59" t="s">
        <v>40</v>
      </c>
      <c r="Q44" s="59" t="s">
        <v>41</v>
      </c>
      <c r="R44" s="59" t="s">
        <v>42</v>
      </c>
      <c r="S44" s="59" t="s">
        <v>44</v>
      </c>
      <c r="T44" s="59" t="s">
        <v>43</v>
      </c>
      <c r="U44" s="62" t="s">
        <v>111</v>
      </c>
      <c r="V44" s="59" t="s">
        <v>38</v>
      </c>
      <c r="W44" s="59" t="s">
        <v>46</v>
      </c>
      <c r="X44" s="59" t="s">
        <v>112</v>
      </c>
      <c r="Y44" s="59" t="s">
        <v>42</v>
      </c>
      <c r="Z44" s="59" t="s">
        <v>42</v>
      </c>
      <c r="AA44" s="59" t="s">
        <v>42</v>
      </c>
      <c r="AB44" s="62" t="s">
        <v>113</v>
      </c>
      <c r="AC44" s="62" t="s">
        <v>201</v>
      </c>
      <c r="AD44" s="62" t="s">
        <v>239</v>
      </c>
      <c r="AE44" s="63">
        <f>6*50</f>
        <v>300</v>
      </c>
      <c r="AF44" s="64">
        <v>2</v>
      </c>
      <c r="AG44" s="65" t="s">
        <v>240</v>
      </c>
      <c r="AH44" s="65" t="s">
        <v>240</v>
      </c>
      <c r="AI44" s="66" t="s">
        <v>240</v>
      </c>
      <c r="AJ44" s="66" t="s">
        <v>240</v>
      </c>
      <c r="AK44" s="66" t="s">
        <v>241</v>
      </c>
      <c r="AL44" s="32" t="s">
        <v>385</v>
      </c>
      <c r="AM44" s="32" t="s">
        <v>398</v>
      </c>
      <c r="AN44" s="68" t="s">
        <v>280</v>
      </c>
      <c r="AO44" s="68" t="s">
        <v>316</v>
      </c>
      <c r="AP44" s="67" t="s">
        <v>317</v>
      </c>
    </row>
    <row r="45" spans="1:42" s="34" customFormat="1" ht="93.75" customHeight="1">
      <c r="A45" s="22">
        <v>40</v>
      </c>
      <c r="B45" s="23" t="s">
        <v>34</v>
      </c>
      <c r="C45" s="24" t="s">
        <v>35</v>
      </c>
      <c r="D45" s="25" t="s">
        <v>36</v>
      </c>
      <c r="E45" s="23" t="s">
        <v>37</v>
      </c>
      <c r="F45" s="23" t="s">
        <v>34</v>
      </c>
      <c r="G45" s="26" t="s">
        <v>38</v>
      </c>
      <c r="H45" s="24" t="s">
        <v>39</v>
      </c>
      <c r="I45" s="24" t="s">
        <v>39</v>
      </c>
      <c r="J45" s="24" t="s">
        <v>40</v>
      </c>
      <c r="K45" s="24" t="s">
        <v>41</v>
      </c>
      <c r="L45" s="24" t="s">
        <v>42</v>
      </c>
      <c r="M45" s="24" t="s">
        <v>38</v>
      </c>
      <c r="N45" s="24" t="s">
        <v>39</v>
      </c>
      <c r="O45" s="24" t="s">
        <v>39</v>
      </c>
      <c r="P45" s="24" t="s">
        <v>40</v>
      </c>
      <c r="Q45" s="24" t="s">
        <v>41</v>
      </c>
      <c r="R45" s="24" t="s">
        <v>42</v>
      </c>
      <c r="S45" s="24" t="s">
        <v>44</v>
      </c>
      <c r="T45" s="24" t="s">
        <v>43</v>
      </c>
      <c r="U45" s="27" t="s">
        <v>114</v>
      </c>
      <c r="V45" s="24" t="s">
        <v>38</v>
      </c>
      <c r="W45" s="24" t="s">
        <v>46</v>
      </c>
      <c r="X45" s="24" t="s">
        <v>112</v>
      </c>
      <c r="Y45" s="24" t="s">
        <v>42</v>
      </c>
      <c r="Z45" s="24" t="s">
        <v>42</v>
      </c>
      <c r="AA45" s="24" t="s">
        <v>42</v>
      </c>
      <c r="AB45" s="27" t="s">
        <v>115</v>
      </c>
      <c r="AC45" s="27" t="s">
        <v>202</v>
      </c>
      <c r="AD45" s="27" t="s">
        <v>239</v>
      </c>
      <c r="AE45" s="28">
        <f>6*85</f>
        <v>510</v>
      </c>
      <c r="AF45" s="29">
        <v>2</v>
      </c>
      <c r="AG45" s="30" t="s">
        <v>240</v>
      </c>
      <c r="AH45" s="30" t="s">
        <v>240</v>
      </c>
      <c r="AI45" s="31" t="s">
        <v>240</v>
      </c>
      <c r="AJ45" s="31" t="s">
        <v>240</v>
      </c>
      <c r="AK45" s="31" t="s">
        <v>241</v>
      </c>
      <c r="AL45" s="32" t="s">
        <v>385</v>
      </c>
      <c r="AM45" s="32" t="s">
        <v>398</v>
      </c>
      <c r="AN45" s="33" t="s">
        <v>281</v>
      </c>
      <c r="AO45" s="33" t="s">
        <v>316</v>
      </c>
      <c r="AP45" s="32" t="s">
        <v>317</v>
      </c>
    </row>
    <row r="46" spans="1:42" s="34" customFormat="1" ht="93.75" customHeight="1">
      <c r="A46" s="22">
        <v>41</v>
      </c>
      <c r="B46" s="23" t="s">
        <v>34</v>
      </c>
      <c r="C46" s="24" t="s">
        <v>35</v>
      </c>
      <c r="D46" s="25" t="s">
        <v>36</v>
      </c>
      <c r="E46" s="23" t="s">
        <v>37</v>
      </c>
      <c r="F46" s="23" t="s">
        <v>34</v>
      </c>
      <c r="G46" s="26" t="s">
        <v>38</v>
      </c>
      <c r="H46" s="24" t="s">
        <v>39</v>
      </c>
      <c r="I46" s="24" t="s">
        <v>39</v>
      </c>
      <c r="J46" s="24" t="s">
        <v>40</v>
      </c>
      <c r="K46" s="24" t="s">
        <v>41</v>
      </c>
      <c r="L46" s="24" t="s">
        <v>42</v>
      </c>
      <c r="M46" s="24" t="s">
        <v>38</v>
      </c>
      <c r="N46" s="24" t="s">
        <v>39</v>
      </c>
      <c r="O46" s="24" t="s">
        <v>39</v>
      </c>
      <c r="P46" s="24" t="s">
        <v>40</v>
      </c>
      <c r="Q46" s="24" t="s">
        <v>41</v>
      </c>
      <c r="R46" s="24" t="s">
        <v>42</v>
      </c>
      <c r="S46" s="24" t="s">
        <v>44</v>
      </c>
      <c r="T46" s="24" t="s">
        <v>43</v>
      </c>
      <c r="U46" s="27" t="s">
        <v>111</v>
      </c>
      <c r="V46" s="24" t="s">
        <v>38</v>
      </c>
      <c r="W46" s="24" t="s">
        <v>46</v>
      </c>
      <c r="X46" s="24" t="s">
        <v>112</v>
      </c>
      <c r="Y46" s="24" t="s">
        <v>42</v>
      </c>
      <c r="Z46" s="24" t="s">
        <v>42</v>
      </c>
      <c r="AA46" s="24" t="s">
        <v>42</v>
      </c>
      <c r="AB46" s="27" t="s">
        <v>116</v>
      </c>
      <c r="AC46" s="27" t="s">
        <v>203</v>
      </c>
      <c r="AD46" s="27" t="s">
        <v>239</v>
      </c>
      <c r="AE46" s="28">
        <f>6*217</f>
        <v>1302</v>
      </c>
      <c r="AF46" s="29">
        <v>2</v>
      </c>
      <c r="AG46" s="30" t="s">
        <v>240</v>
      </c>
      <c r="AH46" s="30" t="s">
        <v>240</v>
      </c>
      <c r="AI46" s="31" t="s">
        <v>240</v>
      </c>
      <c r="AJ46" s="31" t="s">
        <v>240</v>
      </c>
      <c r="AK46" s="31" t="s">
        <v>241</v>
      </c>
      <c r="AL46" s="32" t="s">
        <v>385</v>
      </c>
      <c r="AM46" s="32" t="s">
        <v>398</v>
      </c>
      <c r="AN46" s="33" t="s">
        <v>282</v>
      </c>
      <c r="AO46" s="33" t="s">
        <v>316</v>
      </c>
      <c r="AP46" s="32" t="s">
        <v>317</v>
      </c>
    </row>
    <row r="47" spans="1:42" s="34" customFormat="1" ht="93.75" customHeight="1">
      <c r="A47" s="22">
        <v>42</v>
      </c>
      <c r="B47" s="23" t="s">
        <v>34</v>
      </c>
      <c r="C47" s="24" t="s">
        <v>35</v>
      </c>
      <c r="D47" s="25" t="s">
        <v>36</v>
      </c>
      <c r="E47" s="23" t="s">
        <v>37</v>
      </c>
      <c r="F47" s="23" t="s">
        <v>34</v>
      </c>
      <c r="G47" s="26" t="s">
        <v>38</v>
      </c>
      <c r="H47" s="24" t="s">
        <v>39</v>
      </c>
      <c r="I47" s="24" t="s">
        <v>39</v>
      </c>
      <c r="J47" s="24" t="s">
        <v>40</v>
      </c>
      <c r="K47" s="24" t="s">
        <v>41</v>
      </c>
      <c r="L47" s="24" t="s">
        <v>42</v>
      </c>
      <c r="M47" s="24" t="s">
        <v>38</v>
      </c>
      <c r="N47" s="24" t="s">
        <v>39</v>
      </c>
      <c r="O47" s="24" t="s">
        <v>39</v>
      </c>
      <c r="P47" s="24" t="s">
        <v>40</v>
      </c>
      <c r="Q47" s="24" t="s">
        <v>41</v>
      </c>
      <c r="R47" s="24" t="s">
        <v>42</v>
      </c>
      <c r="S47" s="24" t="s">
        <v>44</v>
      </c>
      <c r="T47" s="24" t="s">
        <v>43</v>
      </c>
      <c r="U47" s="27" t="s">
        <v>343</v>
      </c>
      <c r="V47" s="24" t="s">
        <v>38</v>
      </c>
      <c r="W47" s="24" t="s">
        <v>46</v>
      </c>
      <c r="X47" s="24" t="s">
        <v>46</v>
      </c>
      <c r="Y47" s="24" t="s">
        <v>42</v>
      </c>
      <c r="Z47" s="24" t="s">
        <v>42</v>
      </c>
      <c r="AA47" s="24" t="s">
        <v>42</v>
      </c>
      <c r="AB47" s="27" t="s">
        <v>117</v>
      </c>
      <c r="AC47" s="27" t="s">
        <v>204</v>
      </c>
      <c r="AD47" s="27" t="s">
        <v>239</v>
      </c>
      <c r="AE47" s="28">
        <f>88*6</f>
        <v>528</v>
      </c>
      <c r="AF47" s="29">
        <v>2</v>
      </c>
      <c r="AG47" s="30" t="s">
        <v>240</v>
      </c>
      <c r="AH47" s="30" t="s">
        <v>240</v>
      </c>
      <c r="AI47" s="31" t="s">
        <v>240</v>
      </c>
      <c r="AJ47" s="31" t="s">
        <v>240</v>
      </c>
      <c r="AK47" s="31" t="s">
        <v>241</v>
      </c>
      <c r="AL47" s="32" t="s">
        <v>385</v>
      </c>
      <c r="AM47" s="32" t="s">
        <v>398</v>
      </c>
      <c r="AN47" s="33" t="s">
        <v>283</v>
      </c>
      <c r="AO47" s="33" t="s">
        <v>316</v>
      </c>
      <c r="AP47" s="32" t="s">
        <v>317</v>
      </c>
    </row>
    <row r="48" spans="1:42" s="34" customFormat="1" ht="93.75" customHeight="1">
      <c r="A48" s="22">
        <v>43</v>
      </c>
      <c r="B48" s="23" t="s">
        <v>34</v>
      </c>
      <c r="C48" s="24" t="s">
        <v>35</v>
      </c>
      <c r="D48" s="25" t="s">
        <v>36</v>
      </c>
      <c r="E48" s="23" t="s">
        <v>37</v>
      </c>
      <c r="F48" s="23" t="s">
        <v>34</v>
      </c>
      <c r="G48" s="26" t="s">
        <v>38</v>
      </c>
      <c r="H48" s="24" t="s">
        <v>39</v>
      </c>
      <c r="I48" s="24" t="s">
        <v>39</v>
      </c>
      <c r="J48" s="24" t="s">
        <v>40</v>
      </c>
      <c r="K48" s="24" t="s">
        <v>41</v>
      </c>
      <c r="L48" s="24" t="s">
        <v>42</v>
      </c>
      <c r="M48" s="24" t="s">
        <v>38</v>
      </c>
      <c r="N48" s="24" t="s">
        <v>39</v>
      </c>
      <c r="O48" s="24" t="s">
        <v>39</v>
      </c>
      <c r="P48" s="24" t="s">
        <v>40</v>
      </c>
      <c r="Q48" s="24" t="s">
        <v>41</v>
      </c>
      <c r="R48" s="24" t="s">
        <v>42</v>
      </c>
      <c r="S48" s="24" t="s">
        <v>44</v>
      </c>
      <c r="T48" s="24" t="s">
        <v>43</v>
      </c>
      <c r="U48" s="27" t="s">
        <v>344</v>
      </c>
      <c r="V48" s="24" t="s">
        <v>38</v>
      </c>
      <c r="W48" s="24" t="s">
        <v>46</v>
      </c>
      <c r="X48" s="24" t="s">
        <v>50</v>
      </c>
      <c r="Y48" s="24" t="s">
        <v>42</v>
      </c>
      <c r="Z48" s="24" t="s">
        <v>42</v>
      </c>
      <c r="AA48" s="24" t="s">
        <v>42</v>
      </c>
      <c r="AB48" s="27" t="s">
        <v>118</v>
      </c>
      <c r="AC48" s="27" t="s">
        <v>205</v>
      </c>
      <c r="AD48" s="27" t="s">
        <v>239</v>
      </c>
      <c r="AE48" s="28">
        <f>6*268</f>
        <v>1608</v>
      </c>
      <c r="AF48" s="29">
        <v>2</v>
      </c>
      <c r="AG48" s="30" t="s">
        <v>240</v>
      </c>
      <c r="AH48" s="30" t="s">
        <v>240</v>
      </c>
      <c r="AI48" s="31" t="s">
        <v>240</v>
      </c>
      <c r="AJ48" s="31" t="s">
        <v>240</v>
      </c>
      <c r="AK48" s="31" t="s">
        <v>241</v>
      </c>
      <c r="AL48" s="32" t="s">
        <v>385</v>
      </c>
      <c r="AM48" s="32" t="s">
        <v>398</v>
      </c>
      <c r="AN48" s="33" t="s">
        <v>284</v>
      </c>
      <c r="AO48" s="33" t="s">
        <v>316</v>
      </c>
      <c r="AP48" s="32" t="s">
        <v>317</v>
      </c>
    </row>
    <row r="49" spans="1:42" s="34" customFormat="1" ht="93.75" customHeight="1">
      <c r="A49" s="22">
        <v>44</v>
      </c>
      <c r="B49" s="23" t="s">
        <v>34</v>
      </c>
      <c r="C49" s="24" t="s">
        <v>35</v>
      </c>
      <c r="D49" s="25" t="s">
        <v>36</v>
      </c>
      <c r="E49" s="23" t="s">
        <v>37</v>
      </c>
      <c r="F49" s="23" t="s">
        <v>34</v>
      </c>
      <c r="G49" s="26" t="s">
        <v>38</v>
      </c>
      <c r="H49" s="24" t="s">
        <v>39</v>
      </c>
      <c r="I49" s="24" t="s">
        <v>39</v>
      </c>
      <c r="J49" s="24" t="s">
        <v>40</v>
      </c>
      <c r="K49" s="24" t="s">
        <v>41</v>
      </c>
      <c r="L49" s="24" t="s">
        <v>42</v>
      </c>
      <c r="M49" s="24" t="s">
        <v>38</v>
      </c>
      <c r="N49" s="24" t="s">
        <v>39</v>
      </c>
      <c r="O49" s="24" t="s">
        <v>39</v>
      </c>
      <c r="P49" s="24" t="s">
        <v>40</v>
      </c>
      <c r="Q49" s="24" t="s">
        <v>41</v>
      </c>
      <c r="R49" s="24" t="s">
        <v>42</v>
      </c>
      <c r="S49" s="24" t="s">
        <v>44</v>
      </c>
      <c r="T49" s="24" t="s">
        <v>43</v>
      </c>
      <c r="U49" s="27" t="s">
        <v>345</v>
      </c>
      <c r="V49" s="24" t="s">
        <v>38</v>
      </c>
      <c r="W49" s="24" t="s">
        <v>46</v>
      </c>
      <c r="X49" s="24" t="s">
        <v>46</v>
      </c>
      <c r="Y49" s="24" t="s">
        <v>42</v>
      </c>
      <c r="Z49" s="24" t="s">
        <v>42</v>
      </c>
      <c r="AA49" s="24" t="s">
        <v>42</v>
      </c>
      <c r="AB49" s="27" t="s">
        <v>119</v>
      </c>
      <c r="AC49" s="27" t="s">
        <v>206</v>
      </c>
      <c r="AD49" s="27" t="s">
        <v>239</v>
      </c>
      <c r="AE49" s="28">
        <f>6*155</f>
        <v>930</v>
      </c>
      <c r="AF49" s="29">
        <v>2</v>
      </c>
      <c r="AG49" s="30" t="s">
        <v>240</v>
      </c>
      <c r="AH49" s="30" t="s">
        <v>240</v>
      </c>
      <c r="AI49" s="31" t="s">
        <v>240</v>
      </c>
      <c r="AJ49" s="31" t="s">
        <v>240</v>
      </c>
      <c r="AK49" s="31" t="s">
        <v>241</v>
      </c>
      <c r="AL49" s="32" t="s">
        <v>385</v>
      </c>
      <c r="AM49" s="32" t="s">
        <v>398</v>
      </c>
      <c r="AN49" s="33" t="s">
        <v>285</v>
      </c>
      <c r="AO49" s="33" t="s">
        <v>316</v>
      </c>
      <c r="AP49" s="32" t="s">
        <v>317</v>
      </c>
    </row>
    <row r="50" spans="1:42" s="34" customFormat="1" ht="93.75" customHeight="1">
      <c r="A50" s="22">
        <v>45</v>
      </c>
      <c r="B50" s="23" t="s">
        <v>34</v>
      </c>
      <c r="C50" s="24" t="s">
        <v>35</v>
      </c>
      <c r="D50" s="25" t="s">
        <v>36</v>
      </c>
      <c r="E50" s="23" t="s">
        <v>37</v>
      </c>
      <c r="F50" s="23" t="s">
        <v>34</v>
      </c>
      <c r="G50" s="26" t="s">
        <v>38</v>
      </c>
      <c r="H50" s="24" t="s">
        <v>39</v>
      </c>
      <c r="I50" s="24" t="s">
        <v>39</v>
      </c>
      <c r="J50" s="24" t="s">
        <v>40</v>
      </c>
      <c r="K50" s="24" t="s">
        <v>41</v>
      </c>
      <c r="L50" s="24" t="s">
        <v>42</v>
      </c>
      <c r="M50" s="24" t="s">
        <v>38</v>
      </c>
      <c r="N50" s="24" t="s">
        <v>39</v>
      </c>
      <c r="O50" s="24" t="s">
        <v>39</v>
      </c>
      <c r="P50" s="24" t="s">
        <v>40</v>
      </c>
      <c r="Q50" s="24" t="s">
        <v>41</v>
      </c>
      <c r="R50" s="24" t="s">
        <v>42</v>
      </c>
      <c r="S50" s="24" t="s">
        <v>44</v>
      </c>
      <c r="T50" s="24" t="s">
        <v>43</v>
      </c>
      <c r="U50" s="27" t="s">
        <v>346</v>
      </c>
      <c r="V50" s="24" t="s">
        <v>38</v>
      </c>
      <c r="W50" s="24" t="s">
        <v>46</v>
      </c>
      <c r="X50" s="24" t="s">
        <v>46</v>
      </c>
      <c r="Y50" s="24" t="s">
        <v>120</v>
      </c>
      <c r="Z50" s="24" t="s">
        <v>42</v>
      </c>
      <c r="AA50" s="24" t="s">
        <v>42</v>
      </c>
      <c r="AB50" s="27" t="s">
        <v>121</v>
      </c>
      <c r="AC50" s="27" t="s">
        <v>207</v>
      </c>
      <c r="AD50" s="27" t="s">
        <v>239</v>
      </c>
      <c r="AE50" s="28">
        <f>6*1300</f>
        <v>7800</v>
      </c>
      <c r="AF50" s="29">
        <v>27</v>
      </c>
      <c r="AG50" s="30" t="s">
        <v>240</v>
      </c>
      <c r="AH50" s="30" t="s">
        <v>240</v>
      </c>
      <c r="AI50" s="31" t="s">
        <v>240</v>
      </c>
      <c r="AJ50" s="31" t="s">
        <v>240</v>
      </c>
      <c r="AK50" s="31" t="s">
        <v>241</v>
      </c>
      <c r="AL50" s="32" t="s">
        <v>385</v>
      </c>
      <c r="AM50" s="32" t="s">
        <v>398</v>
      </c>
      <c r="AN50" s="33" t="s">
        <v>286</v>
      </c>
      <c r="AO50" s="33" t="s">
        <v>316</v>
      </c>
      <c r="AP50" s="32" t="s">
        <v>317</v>
      </c>
    </row>
    <row r="51" spans="1:42" s="34" customFormat="1" ht="93.75" customHeight="1">
      <c r="A51" s="22">
        <v>46</v>
      </c>
      <c r="B51" s="23" t="s">
        <v>34</v>
      </c>
      <c r="C51" s="24" t="s">
        <v>35</v>
      </c>
      <c r="D51" s="25" t="s">
        <v>36</v>
      </c>
      <c r="E51" s="23" t="s">
        <v>37</v>
      </c>
      <c r="F51" s="23" t="s">
        <v>34</v>
      </c>
      <c r="G51" s="26" t="s">
        <v>38</v>
      </c>
      <c r="H51" s="24" t="s">
        <v>39</v>
      </c>
      <c r="I51" s="24" t="s">
        <v>39</v>
      </c>
      <c r="J51" s="24" t="s">
        <v>40</v>
      </c>
      <c r="K51" s="24" t="s">
        <v>41</v>
      </c>
      <c r="L51" s="24" t="s">
        <v>42</v>
      </c>
      <c r="M51" s="24" t="s">
        <v>38</v>
      </c>
      <c r="N51" s="24" t="s">
        <v>39</v>
      </c>
      <c r="O51" s="24" t="s">
        <v>39</v>
      </c>
      <c r="P51" s="24" t="s">
        <v>40</v>
      </c>
      <c r="Q51" s="24" t="s">
        <v>41</v>
      </c>
      <c r="R51" s="24" t="s">
        <v>42</v>
      </c>
      <c r="S51" s="24" t="s">
        <v>44</v>
      </c>
      <c r="T51" s="24" t="s">
        <v>43</v>
      </c>
      <c r="U51" s="27" t="s">
        <v>347</v>
      </c>
      <c r="V51" s="24" t="s">
        <v>38</v>
      </c>
      <c r="W51" s="24" t="s">
        <v>46</v>
      </c>
      <c r="X51" s="24" t="s">
        <v>46</v>
      </c>
      <c r="Y51" s="24" t="s">
        <v>122</v>
      </c>
      <c r="Z51" s="24" t="s">
        <v>42</v>
      </c>
      <c r="AA51" s="24" t="s">
        <v>42</v>
      </c>
      <c r="AB51" s="27" t="s">
        <v>123</v>
      </c>
      <c r="AC51" s="27" t="s">
        <v>208</v>
      </c>
      <c r="AD51" s="27" t="s">
        <v>239</v>
      </c>
      <c r="AE51" s="28">
        <f>6*559</f>
        <v>3354</v>
      </c>
      <c r="AF51" s="29">
        <v>4</v>
      </c>
      <c r="AG51" s="30" t="s">
        <v>240</v>
      </c>
      <c r="AH51" s="30" t="s">
        <v>240</v>
      </c>
      <c r="AI51" s="31" t="s">
        <v>240</v>
      </c>
      <c r="AJ51" s="31" t="s">
        <v>240</v>
      </c>
      <c r="AK51" s="31" t="s">
        <v>241</v>
      </c>
      <c r="AL51" s="32" t="s">
        <v>385</v>
      </c>
      <c r="AM51" s="32" t="s">
        <v>398</v>
      </c>
      <c r="AN51" s="33" t="s">
        <v>287</v>
      </c>
      <c r="AO51" s="33" t="s">
        <v>316</v>
      </c>
      <c r="AP51" s="32" t="s">
        <v>317</v>
      </c>
    </row>
    <row r="52" spans="1:42" s="34" customFormat="1" ht="93.75" customHeight="1">
      <c r="A52" s="22">
        <v>47</v>
      </c>
      <c r="B52" s="23" t="s">
        <v>34</v>
      </c>
      <c r="C52" s="24" t="s">
        <v>35</v>
      </c>
      <c r="D52" s="25" t="s">
        <v>36</v>
      </c>
      <c r="E52" s="23" t="s">
        <v>37</v>
      </c>
      <c r="F52" s="23" t="s">
        <v>34</v>
      </c>
      <c r="G52" s="26" t="s">
        <v>38</v>
      </c>
      <c r="H52" s="24" t="s">
        <v>39</v>
      </c>
      <c r="I52" s="24" t="s">
        <v>39</v>
      </c>
      <c r="J52" s="24" t="s">
        <v>40</v>
      </c>
      <c r="K52" s="24" t="s">
        <v>41</v>
      </c>
      <c r="L52" s="24" t="s">
        <v>42</v>
      </c>
      <c r="M52" s="24" t="s">
        <v>38</v>
      </c>
      <c r="N52" s="24" t="s">
        <v>39</v>
      </c>
      <c r="O52" s="24" t="s">
        <v>39</v>
      </c>
      <c r="P52" s="24" t="s">
        <v>40</v>
      </c>
      <c r="Q52" s="24" t="s">
        <v>41</v>
      </c>
      <c r="R52" s="24" t="s">
        <v>42</v>
      </c>
      <c r="S52" s="24" t="s">
        <v>44</v>
      </c>
      <c r="T52" s="24" t="s">
        <v>43</v>
      </c>
      <c r="U52" s="27" t="s">
        <v>348</v>
      </c>
      <c r="V52" s="24" t="s">
        <v>38</v>
      </c>
      <c r="W52" s="24" t="s">
        <v>46</v>
      </c>
      <c r="X52" s="24" t="s">
        <v>46</v>
      </c>
      <c r="Y52" s="24" t="s">
        <v>79</v>
      </c>
      <c r="Z52" s="24" t="s">
        <v>42</v>
      </c>
      <c r="AA52" s="24" t="s">
        <v>42</v>
      </c>
      <c r="AB52" s="27" t="s">
        <v>124</v>
      </c>
      <c r="AC52" s="27" t="s">
        <v>209</v>
      </c>
      <c r="AD52" s="27" t="s">
        <v>239</v>
      </c>
      <c r="AE52" s="28">
        <f>4000*6</f>
        <v>24000</v>
      </c>
      <c r="AF52" s="29">
        <v>27</v>
      </c>
      <c r="AG52" s="30" t="s">
        <v>240</v>
      </c>
      <c r="AH52" s="30" t="s">
        <v>240</v>
      </c>
      <c r="AI52" s="31" t="s">
        <v>240</v>
      </c>
      <c r="AJ52" s="31" t="s">
        <v>240</v>
      </c>
      <c r="AK52" s="31" t="s">
        <v>241</v>
      </c>
      <c r="AL52" s="32" t="s">
        <v>385</v>
      </c>
      <c r="AM52" s="32" t="s">
        <v>398</v>
      </c>
      <c r="AN52" s="33" t="s">
        <v>288</v>
      </c>
      <c r="AO52" s="33" t="s">
        <v>316</v>
      </c>
      <c r="AP52" s="32" t="s">
        <v>317</v>
      </c>
    </row>
    <row r="53" spans="1:42" s="34" customFormat="1" ht="93.75" customHeight="1">
      <c r="A53" s="22">
        <v>48</v>
      </c>
      <c r="B53" s="23" t="s">
        <v>34</v>
      </c>
      <c r="C53" s="24" t="s">
        <v>35</v>
      </c>
      <c r="D53" s="25" t="s">
        <v>36</v>
      </c>
      <c r="E53" s="23" t="s">
        <v>37</v>
      </c>
      <c r="F53" s="23" t="s">
        <v>34</v>
      </c>
      <c r="G53" s="26" t="s">
        <v>38</v>
      </c>
      <c r="H53" s="24" t="s">
        <v>39</v>
      </c>
      <c r="I53" s="24" t="s">
        <v>39</v>
      </c>
      <c r="J53" s="24" t="s">
        <v>40</v>
      </c>
      <c r="K53" s="24" t="s">
        <v>41</v>
      </c>
      <c r="L53" s="24" t="s">
        <v>42</v>
      </c>
      <c r="M53" s="24" t="s">
        <v>38</v>
      </c>
      <c r="N53" s="24" t="s">
        <v>39</v>
      </c>
      <c r="O53" s="24" t="s">
        <v>39</v>
      </c>
      <c r="P53" s="24" t="s">
        <v>40</v>
      </c>
      <c r="Q53" s="24" t="s">
        <v>41</v>
      </c>
      <c r="R53" s="24" t="s">
        <v>42</v>
      </c>
      <c r="S53" s="24" t="s">
        <v>44</v>
      </c>
      <c r="T53" s="24" t="s">
        <v>43</v>
      </c>
      <c r="U53" s="27" t="s">
        <v>350</v>
      </c>
      <c r="V53" s="24" t="s">
        <v>38</v>
      </c>
      <c r="W53" s="24" t="s">
        <v>46</v>
      </c>
      <c r="X53" s="24" t="s">
        <v>46</v>
      </c>
      <c r="Y53" s="24" t="s">
        <v>349</v>
      </c>
      <c r="Z53" s="24" t="s">
        <v>42</v>
      </c>
      <c r="AA53" s="24" t="s">
        <v>42</v>
      </c>
      <c r="AB53" s="27" t="s">
        <v>125</v>
      </c>
      <c r="AC53" s="27" t="s">
        <v>210</v>
      </c>
      <c r="AD53" s="27" t="s">
        <v>239</v>
      </c>
      <c r="AE53" s="28">
        <f>6*1462</f>
        <v>8772</v>
      </c>
      <c r="AF53" s="29">
        <v>11</v>
      </c>
      <c r="AG53" s="30" t="s">
        <v>240</v>
      </c>
      <c r="AH53" s="30" t="s">
        <v>240</v>
      </c>
      <c r="AI53" s="31" t="s">
        <v>240</v>
      </c>
      <c r="AJ53" s="31" t="s">
        <v>240</v>
      </c>
      <c r="AK53" s="31" t="s">
        <v>241</v>
      </c>
      <c r="AL53" s="32" t="s">
        <v>385</v>
      </c>
      <c r="AM53" s="32" t="s">
        <v>398</v>
      </c>
      <c r="AN53" s="33" t="s">
        <v>289</v>
      </c>
      <c r="AO53" s="33" t="s">
        <v>316</v>
      </c>
      <c r="AP53" s="32" t="s">
        <v>317</v>
      </c>
    </row>
    <row r="54" spans="1:42" s="34" customFormat="1" ht="93.75" customHeight="1">
      <c r="A54" s="22">
        <v>49</v>
      </c>
      <c r="B54" s="23" t="s">
        <v>34</v>
      </c>
      <c r="C54" s="24" t="s">
        <v>35</v>
      </c>
      <c r="D54" s="25" t="s">
        <v>36</v>
      </c>
      <c r="E54" s="23" t="s">
        <v>37</v>
      </c>
      <c r="F54" s="23" t="s">
        <v>34</v>
      </c>
      <c r="G54" s="26" t="s">
        <v>38</v>
      </c>
      <c r="H54" s="24" t="s">
        <v>39</v>
      </c>
      <c r="I54" s="24" t="s">
        <v>39</v>
      </c>
      <c r="J54" s="24" t="s">
        <v>40</v>
      </c>
      <c r="K54" s="24" t="s">
        <v>41</v>
      </c>
      <c r="L54" s="24" t="s">
        <v>42</v>
      </c>
      <c r="M54" s="24" t="s">
        <v>38</v>
      </c>
      <c r="N54" s="24" t="s">
        <v>39</v>
      </c>
      <c r="O54" s="24" t="s">
        <v>39</v>
      </c>
      <c r="P54" s="24" t="s">
        <v>40</v>
      </c>
      <c r="Q54" s="24" t="s">
        <v>41</v>
      </c>
      <c r="R54" s="24" t="s">
        <v>42</v>
      </c>
      <c r="S54" s="24" t="s">
        <v>44</v>
      </c>
      <c r="T54" s="24" t="s">
        <v>43</v>
      </c>
      <c r="U54" s="27" t="s">
        <v>351</v>
      </c>
      <c r="V54" s="24" t="s">
        <v>38</v>
      </c>
      <c r="W54" s="24" t="s">
        <v>46</v>
      </c>
      <c r="X54" s="24" t="s">
        <v>46</v>
      </c>
      <c r="Y54" s="24" t="s">
        <v>126</v>
      </c>
      <c r="Z54" s="24" t="s">
        <v>42</v>
      </c>
      <c r="AA54" s="24" t="s">
        <v>42</v>
      </c>
      <c r="AB54" s="27" t="s">
        <v>127</v>
      </c>
      <c r="AC54" s="27" t="s">
        <v>211</v>
      </c>
      <c r="AD54" s="27" t="s">
        <v>239</v>
      </c>
      <c r="AE54" s="28">
        <f>6*659</f>
        <v>3954</v>
      </c>
      <c r="AF54" s="29">
        <v>11</v>
      </c>
      <c r="AG54" s="30" t="s">
        <v>240</v>
      </c>
      <c r="AH54" s="30" t="s">
        <v>240</v>
      </c>
      <c r="AI54" s="31" t="s">
        <v>240</v>
      </c>
      <c r="AJ54" s="31" t="s">
        <v>240</v>
      </c>
      <c r="AK54" s="31" t="s">
        <v>241</v>
      </c>
      <c r="AL54" s="32" t="s">
        <v>385</v>
      </c>
      <c r="AM54" s="32" t="s">
        <v>398</v>
      </c>
      <c r="AN54" s="33" t="s">
        <v>290</v>
      </c>
      <c r="AO54" s="33" t="s">
        <v>316</v>
      </c>
      <c r="AP54" s="32" t="s">
        <v>317</v>
      </c>
    </row>
    <row r="55" spans="1:42" s="34" customFormat="1" ht="93.75" customHeight="1">
      <c r="A55" s="22">
        <v>50</v>
      </c>
      <c r="B55" s="23" t="s">
        <v>34</v>
      </c>
      <c r="C55" s="24" t="s">
        <v>35</v>
      </c>
      <c r="D55" s="25" t="s">
        <v>36</v>
      </c>
      <c r="E55" s="23" t="s">
        <v>37</v>
      </c>
      <c r="F55" s="23" t="s">
        <v>34</v>
      </c>
      <c r="G55" s="26" t="s">
        <v>38</v>
      </c>
      <c r="H55" s="24" t="s">
        <v>39</v>
      </c>
      <c r="I55" s="24" t="s">
        <v>39</v>
      </c>
      <c r="J55" s="24" t="s">
        <v>40</v>
      </c>
      <c r="K55" s="24" t="s">
        <v>41</v>
      </c>
      <c r="L55" s="24" t="s">
        <v>42</v>
      </c>
      <c r="M55" s="24" t="s">
        <v>38</v>
      </c>
      <c r="N55" s="24" t="s">
        <v>39</v>
      </c>
      <c r="O55" s="24" t="s">
        <v>39</v>
      </c>
      <c r="P55" s="24" t="s">
        <v>40</v>
      </c>
      <c r="Q55" s="24" t="s">
        <v>41</v>
      </c>
      <c r="R55" s="24" t="s">
        <v>42</v>
      </c>
      <c r="S55" s="24" t="s">
        <v>44</v>
      </c>
      <c r="T55" s="24" t="s">
        <v>43</v>
      </c>
      <c r="U55" s="27" t="s">
        <v>352</v>
      </c>
      <c r="V55" s="24" t="s">
        <v>38</v>
      </c>
      <c r="W55" s="24" t="s">
        <v>46</v>
      </c>
      <c r="X55" s="24" t="s">
        <v>46</v>
      </c>
      <c r="Y55" s="24" t="s">
        <v>70</v>
      </c>
      <c r="Z55" s="24" t="s">
        <v>42</v>
      </c>
      <c r="AA55" s="24" t="s">
        <v>42</v>
      </c>
      <c r="AB55" s="27" t="s">
        <v>128</v>
      </c>
      <c r="AC55" s="27" t="s">
        <v>212</v>
      </c>
      <c r="AD55" s="27" t="s">
        <v>239</v>
      </c>
      <c r="AE55" s="28">
        <f>2000*6</f>
        <v>12000</v>
      </c>
      <c r="AF55" s="29">
        <v>27</v>
      </c>
      <c r="AG55" s="30" t="s">
        <v>240</v>
      </c>
      <c r="AH55" s="30" t="s">
        <v>240</v>
      </c>
      <c r="AI55" s="31" t="s">
        <v>240</v>
      </c>
      <c r="AJ55" s="31" t="s">
        <v>240</v>
      </c>
      <c r="AK55" s="31" t="s">
        <v>241</v>
      </c>
      <c r="AL55" s="32" t="s">
        <v>385</v>
      </c>
      <c r="AM55" s="32" t="s">
        <v>398</v>
      </c>
      <c r="AN55" s="33" t="s">
        <v>291</v>
      </c>
      <c r="AO55" s="33" t="s">
        <v>316</v>
      </c>
      <c r="AP55" s="32" t="s">
        <v>317</v>
      </c>
    </row>
    <row r="56" spans="1:42" s="34" customFormat="1" ht="93.75" customHeight="1">
      <c r="A56" s="22">
        <v>51</v>
      </c>
      <c r="B56" s="23" t="s">
        <v>34</v>
      </c>
      <c r="C56" s="24" t="s">
        <v>35</v>
      </c>
      <c r="D56" s="25" t="s">
        <v>36</v>
      </c>
      <c r="E56" s="23" t="s">
        <v>37</v>
      </c>
      <c r="F56" s="23" t="s">
        <v>34</v>
      </c>
      <c r="G56" s="26" t="s">
        <v>38</v>
      </c>
      <c r="H56" s="24" t="s">
        <v>39</v>
      </c>
      <c r="I56" s="24" t="s">
        <v>39</v>
      </c>
      <c r="J56" s="24" t="s">
        <v>40</v>
      </c>
      <c r="K56" s="24" t="s">
        <v>41</v>
      </c>
      <c r="L56" s="24" t="s">
        <v>42</v>
      </c>
      <c r="M56" s="24" t="s">
        <v>38</v>
      </c>
      <c r="N56" s="24" t="s">
        <v>39</v>
      </c>
      <c r="O56" s="24" t="s">
        <v>39</v>
      </c>
      <c r="P56" s="24" t="s">
        <v>40</v>
      </c>
      <c r="Q56" s="24" t="s">
        <v>41</v>
      </c>
      <c r="R56" s="24" t="s">
        <v>42</v>
      </c>
      <c r="S56" s="24" t="s">
        <v>44</v>
      </c>
      <c r="T56" s="24" t="s">
        <v>43</v>
      </c>
      <c r="U56" s="27" t="s">
        <v>353</v>
      </c>
      <c r="V56" s="24" t="s">
        <v>38</v>
      </c>
      <c r="W56" s="24" t="s">
        <v>46</v>
      </c>
      <c r="X56" s="24" t="s">
        <v>46</v>
      </c>
      <c r="Y56" s="24" t="s">
        <v>354</v>
      </c>
      <c r="Z56" s="24" t="s">
        <v>42</v>
      </c>
      <c r="AA56" s="24" t="s">
        <v>42</v>
      </c>
      <c r="AB56" s="27" t="s">
        <v>129</v>
      </c>
      <c r="AC56" s="27" t="s">
        <v>213</v>
      </c>
      <c r="AD56" s="27" t="s">
        <v>239</v>
      </c>
      <c r="AE56" s="28">
        <f>6*1175</f>
        <v>7050</v>
      </c>
      <c r="AF56" s="29">
        <v>27</v>
      </c>
      <c r="AG56" s="30" t="s">
        <v>240</v>
      </c>
      <c r="AH56" s="30" t="s">
        <v>240</v>
      </c>
      <c r="AI56" s="31" t="s">
        <v>240</v>
      </c>
      <c r="AJ56" s="31" t="s">
        <v>240</v>
      </c>
      <c r="AK56" s="31" t="s">
        <v>241</v>
      </c>
      <c r="AL56" s="32" t="s">
        <v>385</v>
      </c>
      <c r="AM56" s="32" t="s">
        <v>398</v>
      </c>
      <c r="AN56" s="33" t="s">
        <v>292</v>
      </c>
      <c r="AO56" s="33" t="s">
        <v>316</v>
      </c>
      <c r="AP56" s="32" t="s">
        <v>317</v>
      </c>
    </row>
    <row r="57" spans="1:42" s="34" customFormat="1" ht="93.75" customHeight="1">
      <c r="A57" s="22">
        <v>52</v>
      </c>
      <c r="B57" s="23" t="s">
        <v>34</v>
      </c>
      <c r="C57" s="24" t="s">
        <v>35</v>
      </c>
      <c r="D57" s="25" t="s">
        <v>36</v>
      </c>
      <c r="E57" s="23" t="s">
        <v>37</v>
      </c>
      <c r="F57" s="23" t="s">
        <v>34</v>
      </c>
      <c r="G57" s="26" t="s">
        <v>38</v>
      </c>
      <c r="H57" s="24" t="s">
        <v>39</v>
      </c>
      <c r="I57" s="24" t="s">
        <v>39</v>
      </c>
      <c r="J57" s="24" t="s">
        <v>40</v>
      </c>
      <c r="K57" s="24" t="s">
        <v>41</v>
      </c>
      <c r="L57" s="24" t="s">
        <v>42</v>
      </c>
      <c r="M57" s="24" t="s">
        <v>38</v>
      </c>
      <c r="N57" s="24" t="s">
        <v>39</v>
      </c>
      <c r="O57" s="24" t="s">
        <v>39</v>
      </c>
      <c r="P57" s="24" t="s">
        <v>40</v>
      </c>
      <c r="Q57" s="24" t="s">
        <v>41</v>
      </c>
      <c r="R57" s="24" t="s">
        <v>42</v>
      </c>
      <c r="S57" s="24" t="s">
        <v>44</v>
      </c>
      <c r="T57" s="24" t="s">
        <v>43</v>
      </c>
      <c r="U57" s="27" t="s">
        <v>355</v>
      </c>
      <c r="V57" s="24" t="s">
        <v>38</v>
      </c>
      <c r="W57" s="24" t="s">
        <v>46</v>
      </c>
      <c r="X57" s="24" t="s">
        <v>59</v>
      </c>
      <c r="Y57" s="24" t="s">
        <v>42</v>
      </c>
      <c r="Z57" s="24" t="s">
        <v>42</v>
      </c>
      <c r="AA57" s="24" t="s">
        <v>42</v>
      </c>
      <c r="AB57" s="27" t="s">
        <v>130</v>
      </c>
      <c r="AC57" s="27" t="s">
        <v>214</v>
      </c>
      <c r="AD57" s="27" t="s">
        <v>239</v>
      </c>
      <c r="AE57" s="28">
        <f>6*3666</f>
        <v>21996</v>
      </c>
      <c r="AF57" s="29">
        <v>17</v>
      </c>
      <c r="AG57" s="30" t="s">
        <v>240</v>
      </c>
      <c r="AH57" s="30" t="s">
        <v>240</v>
      </c>
      <c r="AI57" s="31" t="s">
        <v>240</v>
      </c>
      <c r="AJ57" s="31" t="s">
        <v>240</v>
      </c>
      <c r="AK57" s="31" t="s">
        <v>241</v>
      </c>
      <c r="AL57" s="32" t="s">
        <v>385</v>
      </c>
      <c r="AM57" s="32" t="s">
        <v>398</v>
      </c>
      <c r="AN57" s="33" t="s">
        <v>293</v>
      </c>
      <c r="AO57" s="33" t="s">
        <v>316</v>
      </c>
      <c r="AP57" s="32" t="s">
        <v>317</v>
      </c>
    </row>
    <row r="58" spans="1:42" s="34" customFormat="1" ht="93.75" customHeight="1">
      <c r="A58" s="22">
        <v>53</v>
      </c>
      <c r="B58" s="23" t="s">
        <v>34</v>
      </c>
      <c r="C58" s="24" t="s">
        <v>35</v>
      </c>
      <c r="D58" s="25" t="s">
        <v>36</v>
      </c>
      <c r="E58" s="23" t="s">
        <v>37</v>
      </c>
      <c r="F58" s="23" t="s">
        <v>34</v>
      </c>
      <c r="G58" s="26" t="s">
        <v>38</v>
      </c>
      <c r="H58" s="24" t="s">
        <v>39</v>
      </c>
      <c r="I58" s="24" t="s">
        <v>39</v>
      </c>
      <c r="J58" s="24" t="s">
        <v>40</v>
      </c>
      <c r="K58" s="24" t="s">
        <v>41</v>
      </c>
      <c r="L58" s="24" t="s">
        <v>42</v>
      </c>
      <c r="M58" s="24" t="s">
        <v>38</v>
      </c>
      <c r="N58" s="24" t="s">
        <v>39</v>
      </c>
      <c r="O58" s="24" t="s">
        <v>39</v>
      </c>
      <c r="P58" s="24" t="s">
        <v>40</v>
      </c>
      <c r="Q58" s="24" t="s">
        <v>41</v>
      </c>
      <c r="R58" s="24" t="s">
        <v>42</v>
      </c>
      <c r="S58" s="24" t="s">
        <v>44</v>
      </c>
      <c r="T58" s="24" t="s">
        <v>43</v>
      </c>
      <c r="U58" s="27" t="s">
        <v>356</v>
      </c>
      <c r="V58" s="24" t="s">
        <v>38</v>
      </c>
      <c r="W58" s="24" t="s">
        <v>46</v>
      </c>
      <c r="X58" s="24" t="s">
        <v>76</v>
      </c>
      <c r="Y58" s="24" t="s">
        <v>42</v>
      </c>
      <c r="Z58" s="24" t="s">
        <v>42</v>
      </c>
      <c r="AA58" s="24" t="s">
        <v>42</v>
      </c>
      <c r="AB58" s="27" t="s">
        <v>131</v>
      </c>
      <c r="AC58" s="27" t="s">
        <v>215</v>
      </c>
      <c r="AD58" s="27" t="s">
        <v>239</v>
      </c>
      <c r="AE58" s="28">
        <f>6*507</f>
        <v>3042</v>
      </c>
      <c r="AF58" s="29">
        <v>6</v>
      </c>
      <c r="AG58" s="30" t="s">
        <v>240</v>
      </c>
      <c r="AH58" s="30" t="s">
        <v>240</v>
      </c>
      <c r="AI58" s="31" t="s">
        <v>240</v>
      </c>
      <c r="AJ58" s="31" t="s">
        <v>240</v>
      </c>
      <c r="AK58" s="31" t="s">
        <v>241</v>
      </c>
      <c r="AL58" s="32" t="s">
        <v>385</v>
      </c>
      <c r="AM58" s="32" t="s">
        <v>398</v>
      </c>
      <c r="AN58" s="33" t="s">
        <v>294</v>
      </c>
      <c r="AO58" s="33" t="s">
        <v>316</v>
      </c>
      <c r="AP58" s="32" t="s">
        <v>317</v>
      </c>
    </row>
    <row r="59" spans="1:42" s="34" customFormat="1" ht="93.75" customHeight="1">
      <c r="A59" s="22">
        <v>54</v>
      </c>
      <c r="B59" s="23" t="s">
        <v>34</v>
      </c>
      <c r="C59" s="24" t="s">
        <v>35</v>
      </c>
      <c r="D59" s="25" t="s">
        <v>36</v>
      </c>
      <c r="E59" s="23" t="s">
        <v>37</v>
      </c>
      <c r="F59" s="23" t="s">
        <v>34</v>
      </c>
      <c r="G59" s="26" t="s">
        <v>38</v>
      </c>
      <c r="H59" s="24" t="s">
        <v>39</v>
      </c>
      <c r="I59" s="24" t="s">
        <v>39</v>
      </c>
      <c r="J59" s="24" t="s">
        <v>40</v>
      </c>
      <c r="K59" s="24" t="s">
        <v>41</v>
      </c>
      <c r="L59" s="24" t="s">
        <v>42</v>
      </c>
      <c r="M59" s="24" t="s">
        <v>38</v>
      </c>
      <c r="N59" s="24" t="s">
        <v>39</v>
      </c>
      <c r="O59" s="24" t="s">
        <v>39</v>
      </c>
      <c r="P59" s="24" t="s">
        <v>40</v>
      </c>
      <c r="Q59" s="24" t="s">
        <v>41</v>
      </c>
      <c r="R59" s="24" t="s">
        <v>42</v>
      </c>
      <c r="S59" s="24" t="s">
        <v>44</v>
      </c>
      <c r="T59" s="24" t="s">
        <v>43</v>
      </c>
      <c r="U59" s="27" t="s">
        <v>357</v>
      </c>
      <c r="V59" s="24" t="s">
        <v>38</v>
      </c>
      <c r="W59" s="24" t="s">
        <v>46</v>
      </c>
      <c r="X59" s="24" t="s">
        <v>132</v>
      </c>
      <c r="Y59" s="24" t="s">
        <v>42</v>
      </c>
      <c r="Z59" s="24" t="s">
        <v>42</v>
      </c>
      <c r="AA59" s="24" t="s">
        <v>42</v>
      </c>
      <c r="AB59" s="27" t="s">
        <v>133</v>
      </c>
      <c r="AC59" s="27" t="s">
        <v>216</v>
      </c>
      <c r="AD59" s="27" t="s">
        <v>239</v>
      </c>
      <c r="AE59" s="28">
        <f>1036*6</f>
        <v>6216</v>
      </c>
      <c r="AF59" s="29">
        <v>4</v>
      </c>
      <c r="AG59" s="30" t="s">
        <v>240</v>
      </c>
      <c r="AH59" s="30" t="s">
        <v>240</v>
      </c>
      <c r="AI59" s="31" t="s">
        <v>240</v>
      </c>
      <c r="AJ59" s="31" t="s">
        <v>240</v>
      </c>
      <c r="AK59" s="31" t="s">
        <v>241</v>
      </c>
      <c r="AL59" s="32" t="s">
        <v>385</v>
      </c>
      <c r="AM59" s="32" t="s">
        <v>398</v>
      </c>
      <c r="AN59" s="33" t="s">
        <v>295</v>
      </c>
      <c r="AO59" s="33" t="s">
        <v>316</v>
      </c>
      <c r="AP59" s="32" t="s">
        <v>317</v>
      </c>
    </row>
    <row r="60" spans="1:42" s="34" customFormat="1" ht="93.75" customHeight="1">
      <c r="A60" s="22">
        <v>55</v>
      </c>
      <c r="B60" s="23" t="s">
        <v>34</v>
      </c>
      <c r="C60" s="24" t="s">
        <v>35</v>
      </c>
      <c r="D60" s="25" t="s">
        <v>36</v>
      </c>
      <c r="E60" s="23" t="s">
        <v>37</v>
      </c>
      <c r="F60" s="23" t="s">
        <v>34</v>
      </c>
      <c r="G60" s="26" t="s">
        <v>38</v>
      </c>
      <c r="H60" s="24" t="s">
        <v>39</v>
      </c>
      <c r="I60" s="24" t="s">
        <v>39</v>
      </c>
      <c r="J60" s="24" t="s">
        <v>40</v>
      </c>
      <c r="K60" s="24" t="s">
        <v>41</v>
      </c>
      <c r="L60" s="24" t="s">
        <v>42</v>
      </c>
      <c r="M60" s="24" t="s">
        <v>38</v>
      </c>
      <c r="N60" s="24" t="s">
        <v>39</v>
      </c>
      <c r="O60" s="24" t="s">
        <v>39</v>
      </c>
      <c r="P60" s="24" t="s">
        <v>40</v>
      </c>
      <c r="Q60" s="24" t="s">
        <v>41</v>
      </c>
      <c r="R60" s="24" t="s">
        <v>42</v>
      </c>
      <c r="S60" s="24" t="s">
        <v>44</v>
      </c>
      <c r="T60" s="24" t="s">
        <v>43</v>
      </c>
      <c r="U60" s="27" t="s">
        <v>358</v>
      </c>
      <c r="V60" s="24" t="s">
        <v>38</v>
      </c>
      <c r="W60" s="24" t="s">
        <v>46</v>
      </c>
      <c r="X60" s="24" t="s">
        <v>76</v>
      </c>
      <c r="Y60" s="24" t="s">
        <v>42</v>
      </c>
      <c r="Z60" s="24" t="s">
        <v>42</v>
      </c>
      <c r="AA60" s="24" t="s">
        <v>42</v>
      </c>
      <c r="AB60" s="27" t="s">
        <v>134</v>
      </c>
      <c r="AC60" s="27" t="s">
        <v>217</v>
      </c>
      <c r="AD60" s="27" t="s">
        <v>239</v>
      </c>
      <c r="AE60" s="28">
        <f>6*433</f>
        <v>2598</v>
      </c>
      <c r="AF60" s="29">
        <v>6</v>
      </c>
      <c r="AG60" s="30" t="s">
        <v>240</v>
      </c>
      <c r="AH60" s="30" t="s">
        <v>240</v>
      </c>
      <c r="AI60" s="31" t="s">
        <v>240</v>
      </c>
      <c r="AJ60" s="31" t="s">
        <v>240</v>
      </c>
      <c r="AK60" s="31" t="s">
        <v>241</v>
      </c>
      <c r="AL60" s="32" t="s">
        <v>385</v>
      </c>
      <c r="AM60" s="32" t="s">
        <v>398</v>
      </c>
      <c r="AN60" s="33" t="s">
        <v>294</v>
      </c>
      <c r="AO60" s="33" t="s">
        <v>316</v>
      </c>
      <c r="AP60" s="32" t="s">
        <v>317</v>
      </c>
    </row>
    <row r="61" spans="1:42" s="34" customFormat="1" ht="93.75" customHeight="1">
      <c r="A61" s="22">
        <v>56</v>
      </c>
      <c r="B61" s="23" t="s">
        <v>34</v>
      </c>
      <c r="C61" s="24" t="s">
        <v>35</v>
      </c>
      <c r="D61" s="25" t="s">
        <v>36</v>
      </c>
      <c r="E61" s="23" t="s">
        <v>37</v>
      </c>
      <c r="F61" s="23" t="s">
        <v>34</v>
      </c>
      <c r="G61" s="26" t="s">
        <v>38</v>
      </c>
      <c r="H61" s="24" t="s">
        <v>39</v>
      </c>
      <c r="I61" s="24" t="s">
        <v>39</v>
      </c>
      <c r="J61" s="24" t="s">
        <v>40</v>
      </c>
      <c r="K61" s="24" t="s">
        <v>41</v>
      </c>
      <c r="L61" s="24" t="s">
        <v>42</v>
      </c>
      <c r="M61" s="24" t="s">
        <v>38</v>
      </c>
      <c r="N61" s="24" t="s">
        <v>39</v>
      </c>
      <c r="O61" s="24" t="s">
        <v>39</v>
      </c>
      <c r="P61" s="24" t="s">
        <v>40</v>
      </c>
      <c r="Q61" s="24" t="s">
        <v>41</v>
      </c>
      <c r="R61" s="24" t="s">
        <v>42</v>
      </c>
      <c r="S61" s="24" t="s">
        <v>44</v>
      </c>
      <c r="T61" s="24" t="s">
        <v>43</v>
      </c>
      <c r="U61" s="27" t="s">
        <v>359</v>
      </c>
      <c r="V61" s="24" t="s">
        <v>38</v>
      </c>
      <c r="W61" s="24" t="s">
        <v>46</v>
      </c>
      <c r="X61" s="24" t="s">
        <v>59</v>
      </c>
      <c r="Y61" s="24" t="s">
        <v>42</v>
      </c>
      <c r="Z61" s="24" t="s">
        <v>42</v>
      </c>
      <c r="AA61" s="24" t="s">
        <v>42</v>
      </c>
      <c r="AB61" s="27" t="s">
        <v>135</v>
      </c>
      <c r="AC61" s="27" t="s">
        <v>218</v>
      </c>
      <c r="AD61" s="27" t="s">
        <v>239</v>
      </c>
      <c r="AE61" s="28">
        <f>6*640</f>
        <v>3840</v>
      </c>
      <c r="AF61" s="29">
        <v>6</v>
      </c>
      <c r="AG61" s="30" t="s">
        <v>240</v>
      </c>
      <c r="AH61" s="30" t="s">
        <v>240</v>
      </c>
      <c r="AI61" s="31" t="s">
        <v>240</v>
      </c>
      <c r="AJ61" s="31" t="s">
        <v>240</v>
      </c>
      <c r="AK61" s="31" t="s">
        <v>241</v>
      </c>
      <c r="AL61" s="32" t="s">
        <v>385</v>
      </c>
      <c r="AM61" s="32" t="s">
        <v>398</v>
      </c>
      <c r="AN61" s="33" t="s">
        <v>296</v>
      </c>
      <c r="AO61" s="33" t="s">
        <v>316</v>
      </c>
      <c r="AP61" s="32" t="s">
        <v>317</v>
      </c>
    </row>
    <row r="62" spans="1:42" s="34" customFormat="1" ht="93.75" customHeight="1">
      <c r="A62" s="22">
        <v>57</v>
      </c>
      <c r="B62" s="23" t="s">
        <v>34</v>
      </c>
      <c r="C62" s="24" t="s">
        <v>35</v>
      </c>
      <c r="D62" s="25" t="s">
        <v>36</v>
      </c>
      <c r="E62" s="23" t="s">
        <v>37</v>
      </c>
      <c r="F62" s="23" t="s">
        <v>34</v>
      </c>
      <c r="G62" s="26" t="s">
        <v>38</v>
      </c>
      <c r="H62" s="24" t="s">
        <v>39</v>
      </c>
      <c r="I62" s="24" t="s">
        <v>39</v>
      </c>
      <c r="J62" s="24" t="s">
        <v>40</v>
      </c>
      <c r="K62" s="24" t="s">
        <v>41</v>
      </c>
      <c r="L62" s="24" t="s">
        <v>42</v>
      </c>
      <c r="M62" s="24" t="s">
        <v>38</v>
      </c>
      <c r="N62" s="24" t="s">
        <v>39</v>
      </c>
      <c r="O62" s="24" t="s">
        <v>39</v>
      </c>
      <c r="P62" s="24" t="s">
        <v>40</v>
      </c>
      <c r="Q62" s="24" t="s">
        <v>41</v>
      </c>
      <c r="R62" s="24" t="s">
        <v>42</v>
      </c>
      <c r="S62" s="24" t="s">
        <v>44</v>
      </c>
      <c r="T62" s="24" t="s">
        <v>43</v>
      </c>
      <c r="U62" s="27" t="s">
        <v>360</v>
      </c>
      <c r="V62" s="24" t="s">
        <v>38</v>
      </c>
      <c r="W62" s="24" t="s">
        <v>46</v>
      </c>
      <c r="X62" s="24" t="s">
        <v>59</v>
      </c>
      <c r="Y62" s="24" t="s">
        <v>42</v>
      </c>
      <c r="Z62" s="24" t="s">
        <v>42</v>
      </c>
      <c r="AA62" s="24" t="s">
        <v>42</v>
      </c>
      <c r="AB62" s="27" t="s">
        <v>136</v>
      </c>
      <c r="AC62" s="27" t="s">
        <v>219</v>
      </c>
      <c r="AD62" s="27" t="s">
        <v>239</v>
      </c>
      <c r="AE62" s="28">
        <f>6*603</f>
        <v>3618</v>
      </c>
      <c r="AF62" s="29">
        <v>6</v>
      </c>
      <c r="AG62" s="30" t="s">
        <v>240</v>
      </c>
      <c r="AH62" s="30" t="s">
        <v>240</v>
      </c>
      <c r="AI62" s="31" t="s">
        <v>240</v>
      </c>
      <c r="AJ62" s="31" t="s">
        <v>240</v>
      </c>
      <c r="AK62" s="31" t="s">
        <v>241</v>
      </c>
      <c r="AL62" s="32" t="s">
        <v>385</v>
      </c>
      <c r="AM62" s="32" t="s">
        <v>398</v>
      </c>
      <c r="AN62" s="33" t="s">
        <v>297</v>
      </c>
      <c r="AO62" s="33" t="s">
        <v>316</v>
      </c>
      <c r="AP62" s="32" t="s">
        <v>317</v>
      </c>
    </row>
    <row r="63" spans="1:42" s="34" customFormat="1" ht="93.75" customHeight="1">
      <c r="A63" s="22">
        <v>58</v>
      </c>
      <c r="B63" s="23" t="s">
        <v>34</v>
      </c>
      <c r="C63" s="24" t="s">
        <v>35</v>
      </c>
      <c r="D63" s="25" t="s">
        <v>36</v>
      </c>
      <c r="E63" s="23" t="s">
        <v>37</v>
      </c>
      <c r="F63" s="23" t="s">
        <v>34</v>
      </c>
      <c r="G63" s="26" t="s">
        <v>38</v>
      </c>
      <c r="H63" s="24" t="s">
        <v>39</v>
      </c>
      <c r="I63" s="24" t="s">
        <v>39</v>
      </c>
      <c r="J63" s="24" t="s">
        <v>40</v>
      </c>
      <c r="K63" s="24" t="s">
        <v>41</v>
      </c>
      <c r="L63" s="24" t="s">
        <v>42</v>
      </c>
      <c r="M63" s="24" t="s">
        <v>38</v>
      </c>
      <c r="N63" s="24" t="s">
        <v>39</v>
      </c>
      <c r="O63" s="24" t="s">
        <v>39</v>
      </c>
      <c r="P63" s="24" t="s">
        <v>40</v>
      </c>
      <c r="Q63" s="24" t="s">
        <v>41</v>
      </c>
      <c r="R63" s="24" t="s">
        <v>42</v>
      </c>
      <c r="S63" s="24" t="s">
        <v>44</v>
      </c>
      <c r="T63" s="24" t="s">
        <v>43</v>
      </c>
      <c r="U63" s="27" t="s">
        <v>361</v>
      </c>
      <c r="V63" s="24" t="s">
        <v>38</v>
      </c>
      <c r="W63" s="24" t="s">
        <v>46</v>
      </c>
      <c r="X63" s="24" t="s">
        <v>46</v>
      </c>
      <c r="Y63" s="24" t="s">
        <v>79</v>
      </c>
      <c r="Z63" s="24" t="s">
        <v>42</v>
      </c>
      <c r="AA63" s="24" t="s">
        <v>42</v>
      </c>
      <c r="AB63" s="27" t="s">
        <v>137</v>
      </c>
      <c r="AC63" s="27" t="s">
        <v>220</v>
      </c>
      <c r="AD63" s="27" t="s">
        <v>239</v>
      </c>
      <c r="AE63" s="28">
        <f>2800*6</f>
        <v>16800</v>
      </c>
      <c r="AF63" s="29">
        <v>11</v>
      </c>
      <c r="AG63" s="30" t="s">
        <v>240</v>
      </c>
      <c r="AH63" s="30" t="s">
        <v>240</v>
      </c>
      <c r="AI63" s="31" t="s">
        <v>240</v>
      </c>
      <c r="AJ63" s="31" t="s">
        <v>240</v>
      </c>
      <c r="AK63" s="31" t="s">
        <v>241</v>
      </c>
      <c r="AL63" s="32" t="s">
        <v>385</v>
      </c>
      <c r="AM63" s="32" t="s">
        <v>398</v>
      </c>
      <c r="AN63" s="33" t="s">
        <v>298</v>
      </c>
      <c r="AO63" s="33" t="s">
        <v>316</v>
      </c>
      <c r="AP63" s="32" t="s">
        <v>317</v>
      </c>
    </row>
    <row r="64" spans="1:42" s="34" customFormat="1" ht="93.75" customHeight="1">
      <c r="A64" s="22">
        <v>59</v>
      </c>
      <c r="B64" s="23" t="s">
        <v>34</v>
      </c>
      <c r="C64" s="24" t="s">
        <v>35</v>
      </c>
      <c r="D64" s="25" t="s">
        <v>36</v>
      </c>
      <c r="E64" s="23" t="s">
        <v>37</v>
      </c>
      <c r="F64" s="23" t="s">
        <v>34</v>
      </c>
      <c r="G64" s="26" t="s">
        <v>38</v>
      </c>
      <c r="H64" s="24" t="s">
        <v>39</v>
      </c>
      <c r="I64" s="24" t="s">
        <v>39</v>
      </c>
      <c r="J64" s="24" t="s">
        <v>40</v>
      </c>
      <c r="K64" s="24" t="s">
        <v>41</v>
      </c>
      <c r="L64" s="24" t="s">
        <v>42</v>
      </c>
      <c r="M64" s="24" t="s">
        <v>38</v>
      </c>
      <c r="N64" s="24" t="s">
        <v>39</v>
      </c>
      <c r="O64" s="24" t="s">
        <v>39</v>
      </c>
      <c r="P64" s="24" t="s">
        <v>40</v>
      </c>
      <c r="Q64" s="24" t="s">
        <v>41</v>
      </c>
      <c r="R64" s="24" t="s">
        <v>42</v>
      </c>
      <c r="S64" s="24" t="s">
        <v>44</v>
      </c>
      <c r="T64" s="24" t="s">
        <v>43</v>
      </c>
      <c r="U64" s="27" t="s">
        <v>362</v>
      </c>
      <c r="V64" s="24" t="s">
        <v>38</v>
      </c>
      <c r="W64" s="24" t="s">
        <v>46</v>
      </c>
      <c r="X64" s="24" t="s">
        <v>95</v>
      </c>
      <c r="Y64" s="24" t="s">
        <v>42</v>
      </c>
      <c r="Z64" s="24" t="s">
        <v>42</v>
      </c>
      <c r="AA64" s="24" t="s">
        <v>42</v>
      </c>
      <c r="AB64" s="27" t="s">
        <v>138</v>
      </c>
      <c r="AC64" s="27" t="s">
        <v>221</v>
      </c>
      <c r="AD64" s="27" t="s">
        <v>239</v>
      </c>
      <c r="AE64" s="28">
        <f>6*651</f>
        <v>3906</v>
      </c>
      <c r="AF64" s="29">
        <v>3</v>
      </c>
      <c r="AG64" s="30" t="s">
        <v>240</v>
      </c>
      <c r="AH64" s="30" t="s">
        <v>240</v>
      </c>
      <c r="AI64" s="31" t="s">
        <v>240</v>
      </c>
      <c r="AJ64" s="31" t="s">
        <v>240</v>
      </c>
      <c r="AK64" s="31" t="s">
        <v>241</v>
      </c>
      <c r="AL64" s="32" t="s">
        <v>385</v>
      </c>
      <c r="AM64" s="32" t="s">
        <v>398</v>
      </c>
      <c r="AN64" s="33" t="s">
        <v>299</v>
      </c>
      <c r="AO64" s="33" t="s">
        <v>316</v>
      </c>
      <c r="AP64" s="32" t="s">
        <v>317</v>
      </c>
    </row>
    <row r="65" spans="1:42" s="34" customFormat="1" ht="93.75" customHeight="1">
      <c r="A65" s="22">
        <v>60</v>
      </c>
      <c r="B65" s="23" t="s">
        <v>34</v>
      </c>
      <c r="C65" s="24" t="s">
        <v>35</v>
      </c>
      <c r="D65" s="25" t="s">
        <v>36</v>
      </c>
      <c r="E65" s="23" t="s">
        <v>37</v>
      </c>
      <c r="F65" s="23" t="s">
        <v>34</v>
      </c>
      <c r="G65" s="26" t="s">
        <v>38</v>
      </c>
      <c r="H65" s="24" t="s">
        <v>39</v>
      </c>
      <c r="I65" s="24" t="s">
        <v>39</v>
      </c>
      <c r="J65" s="24" t="s">
        <v>40</v>
      </c>
      <c r="K65" s="24" t="s">
        <v>41</v>
      </c>
      <c r="L65" s="24" t="s">
        <v>42</v>
      </c>
      <c r="M65" s="24" t="s">
        <v>38</v>
      </c>
      <c r="N65" s="24" t="s">
        <v>39</v>
      </c>
      <c r="O65" s="24" t="s">
        <v>39</v>
      </c>
      <c r="P65" s="24" t="s">
        <v>40</v>
      </c>
      <c r="Q65" s="24" t="s">
        <v>41</v>
      </c>
      <c r="R65" s="24" t="s">
        <v>42</v>
      </c>
      <c r="S65" s="24" t="s">
        <v>44</v>
      </c>
      <c r="T65" s="24" t="s">
        <v>43</v>
      </c>
      <c r="U65" s="27" t="s">
        <v>365</v>
      </c>
      <c r="V65" s="24" t="s">
        <v>38</v>
      </c>
      <c r="W65" s="24" t="s">
        <v>46</v>
      </c>
      <c r="X65" s="24" t="s">
        <v>50</v>
      </c>
      <c r="Y65" s="24" t="s">
        <v>42</v>
      </c>
      <c r="Z65" s="24" t="s">
        <v>42</v>
      </c>
      <c r="AA65" s="24" t="s">
        <v>42</v>
      </c>
      <c r="AB65" s="27" t="s">
        <v>139</v>
      </c>
      <c r="AC65" s="27" t="s">
        <v>222</v>
      </c>
      <c r="AD65" s="27" t="s">
        <v>239</v>
      </c>
      <c r="AE65" s="28">
        <f>6*559</f>
        <v>3354</v>
      </c>
      <c r="AF65" s="29">
        <v>4</v>
      </c>
      <c r="AG65" s="30" t="s">
        <v>240</v>
      </c>
      <c r="AH65" s="30" t="s">
        <v>240</v>
      </c>
      <c r="AI65" s="31" t="s">
        <v>240</v>
      </c>
      <c r="AJ65" s="31" t="s">
        <v>240</v>
      </c>
      <c r="AK65" s="31" t="s">
        <v>241</v>
      </c>
      <c r="AL65" s="32" t="s">
        <v>385</v>
      </c>
      <c r="AM65" s="32" t="s">
        <v>398</v>
      </c>
      <c r="AN65" s="33" t="s">
        <v>300</v>
      </c>
      <c r="AO65" s="33" t="s">
        <v>316</v>
      </c>
      <c r="AP65" s="32" t="s">
        <v>317</v>
      </c>
    </row>
    <row r="66" spans="1:42" s="34" customFormat="1" ht="93.75" customHeight="1">
      <c r="A66" s="22">
        <v>61</v>
      </c>
      <c r="B66" s="23" t="s">
        <v>34</v>
      </c>
      <c r="C66" s="24" t="s">
        <v>35</v>
      </c>
      <c r="D66" s="25" t="s">
        <v>36</v>
      </c>
      <c r="E66" s="23" t="s">
        <v>37</v>
      </c>
      <c r="F66" s="23" t="s">
        <v>34</v>
      </c>
      <c r="G66" s="26" t="s">
        <v>38</v>
      </c>
      <c r="H66" s="24" t="s">
        <v>39</v>
      </c>
      <c r="I66" s="24" t="s">
        <v>39</v>
      </c>
      <c r="J66" s="24" t="s">
        <v>40</v>
      </c>
      <c r="K66" s="24" t="s">
        <v>41</v>
      </c>
      <c r="L66" s="24" t="s">
        <v>42</v>
      </c>
      <c r="M66" s="24" t="s">
        <v>38</v>
      </c>
      <c r="N66" s="24" t="s">
        <v>39</v>
      </c>
      <c r="O66" s="24" t="s">
        <v>39</v>
      </c>
      <c r="P66" s="24" t="s">
        <v>40</v>
      </c>
      <c r="Q66" s="24" t="s">
        <v>41</v>
      </c>
      <c r="R66" s="24" t="s">
        <v>42</v>
      </c>
      <c r="S66" s="24" t="s">
        <v>44</v>
      </c>
      <c r="T66" s="24" t="s">
        <v>43</v>
      </c>
      <c r="U66" s="27" t="s">
        <v>366</v>
      </c>
      <c r="V66" s="24" t="s">
        <v>38</v>
      </c>
      <c r="W66" s="24" t="s">
        <v>46</v>
      </c>
      <c r="X66" s="24" t="s">
        <v>95</v>
      </c>
      <c r="Y66" s="24" t="s">
        <v>42</v>
      </c>
      <c r="Z66" s="24" t="s">
        <v>42</v>
      </c>
      <c r="AA66" s="24" t="s">
        <v>42</v>
      </c>
      <c r="AB66" s="27" t="s">
        <v>140</v>
      </c>
      <c r="AC66" s="27" t="s">
        <v>223</v>
      </c>
      <c r="AD66" s="27" t="s">
        <v>239</v>
      </c>
      <c r="AE66" s="28">
        <f>6*724</f>
        <v>4344</v>
      </c>
      <c r="AF66" s="29">
        <v>4</v>
      </c>
      <c r="AG66" s="30" t="s">
        <v>240</v>
      </c>
      <c r="AH66" s="30" t="s">
        <v>240</v>
      </c>
      <c r="AI66" s="31" t="s">
        <v>240</v>
      </c>
      <c r="AJ66" s="31" t="s">
        <v>240</v>
      </c>
      <c r="AK66" s="31" t="s">
        <v>241</v>
      </c>
      <c r="AL66" s="32" t="s">
        <v>385</v>
      </c>
      <c r="AM66" s="32" t="s">
        <v>398</v>
      </c>
      <c r="AN66" s="33" t="s">
        <v>301</v>
      </c>
      <c r="AO66" s="33" t="s">
        <v>316</v>
      </c>
      <c r="AP66" s="32" t="s">
        <v>317</v>
      </c>
    </row>
    <row r="67" spans="1:42" s="34" customFormat="1" ht="93.75" customHeight="1">
      <c r="A67" s="22">
        <v>62</v>
      </c>
      <c r="B67" s="23" t="s">
        <v>34</v>
      </c>
      <c r="C67" s="24" t="s">
        <v>35</v>
      </c>
      <c r="D67" s="25" t="s">
        <v>36</v>
      </c>
      <c r="E67" s="23" t="s">
        <v>37</v>
      </c>
      <c r="F67" s="23" t="s">
        <v>34</v>
      </c>
      <c r="G67" s="26" t="s">
        <v>38</v>
      </c>
      <c r="H67" s="24" t="s">
        <v>39</v>
      </c>
      <c r="I67" s="24" t="s">
        <v>39</v>
      </c>
      <c r="J67" s="24" t="s">
        <v>40</v>
      </c>
      <c r="K67" s="24" t="s">
        <v>41</v>
      </c>
      <c r="L67" s="24" t="s">
        <v>42</v>
      </c>
      <c r="M67" s="24" t="s">
        <v>38</v>
      </c>
      <c r="N67" s="24" t="s">
        <v>39</v>
      </c>
      <c r="O67" s="24" t="s">
        <v>39</v>
      </c>
      <c r="P67" s="24" t="s">
        <v>40</v>
      </c>
      <c r="Q67" s="24" t="s">
        <v>41</v>
      </c>
      <c r="R67" s="24" t="s">
        <v>42</v>
      </c>
      <c r="S67" s="24" t="s">
        <v>44</v>
      </c>
      <c r="T67" s="24" t="s">
        <v>43</v>
      </c>
      <c r="U67" s="27" t="s">
        <v>335</v>
      </c>
      <c r="V67" s="24" t="s">
        <v>38</v>
      </c>
      <c r="W67" s="24" t="s">
        <v>46</v>
      </c>
      <c r="X67" s="24" t="s">
        <v>59</v>
      </c>
      <c r="Y67" s="24" t="s">
        <v>42</v>
      </c>
      <c r="Z67" s="24" t="s">
        <v>42</v>
      </c>
      <c r="AA67" s="24" t="s">
        <v>42</v>
      </c>
      <c r="AB67" s="27" t="s">
        <v>141</v>
      </c>
      <c r="AC67" s="27" t="s">
        <v>224</v>
      </c>
      <c r="AD67" s="27" t="s">
        <v>239</v>
      </c>
      <c r="AE67" s="28">
        <f>273*6</f>
        <v>1638</v>
      </c>
      <c r="AF67" s="29">
        <v>4</v>
      </c>
      <c r="AG67" s="30" t="s">
        <v>240</v>
      </c>
      <c r="AH67" s="30" t="s">
        <v>240</v>
      </c>
      <c r="AI67" s="31" t="s">
        <v>240</v>
      </c>
      <c r="AJ67" s="31" t="s">
        <v>240</v>
      </c>
      <c r="AK67" s="31" t="s">
        <v>241</v>
      </c>
      <c r="AL67" s="32" t="s">
        <v>385</v>
      </c>
      <c r="AM67" s="32" t="s">
        <v>398</v>
      </c>
      <c r="AN67" s="33" t="s">
        <v>302</v>
      </c>
      <c r="AO67" s="33" t="s">
        <v>316</v>
      </c>
      <c r="AP67" s="32" t="s">
        <v>317</v>
      </c>
    </row>
    <row r="68" spans="1:42" s="34" customFormat="1" ht="93.75" customHeight="1">
      <c r="A68" s="22">
        <v>63</v>
      </c>
      <c r="B68" s="23" t="s">
        <v>34</v>
      </c>
      <c r="C68" s="24" t="s">
        <v>35</v>
      </c>
      <c r="D68" s="25" t="s">
        <v>36</v>
      </c>
      <c r="E68" s="23" t="s">
        <v>37</v>
      </c>
      <c r="F68" s="23" t="s">
        <v>34</v>
      </c>
      <c r="G68" s="26" t="s">
        <v>38</v>
      </c>
      <c r="H68" s="24" t="s">
        <v>39</v>
      </c>
      <c r="I68" s="24" t="s">
        <v>39</v>
      </c>
      <c r="J68" s="24" t="s">
        <v>40</v>
      </c>
      <c r="K68" s="24" t="s">
        <v>41</v>
      </c>
      <c r="L68" s="24" t="s">
        <v>42</v>
      </c>
      <c r="M68" s="24" t="s">
        <v>38</v>
      </c>
      <c r="N68" s="24" t="s">
        <v>39</v>
      </c>
      <c r="O68" s="24" t="s">
        <v>39</v>
      </c>
      <c r="P68" s="24" t="s">
        <v>40</v>
      </c>
      <c r="Q68" s="24" t="s">
        <v>41</v>
      </c>
      <c r="R68" s="24" t="s">
        <v>42</v>
      </c>
      <c r="S68" s="24" t="s">
        <v>44</v>
      </c>
      <c r="T68" s="24" t="s">
        <v>43</v>
      </c>
      <c r="U68" s="27" t="s">
        <v>367</v>
      </c>
      <c r="V68" s="24" t="s">
        <v>38</v>
      </c>
      <c r="W68" s="24" t="s">
        <v>46</v>
      </c>
      <c r="X68" s="24" t="s">
        <v>142</v>
      </c>
      <c r="Y68" s="24" t="s">
        <v>42</v>
      </c>
      <c r="Z68" s="24" t="s">
        <v>42</v>
      </c>
      <c r="AA68" s="24" t="s">
        <v>42</v>
      </c>
      <c r="AB68" s="27" t="s">
        <v>143</v>
      </c>
      <c r="AC68" s="27" t="s">
        <v>225</v>
      </c>
      <c r="AD68" s="27" t="s">
        <v>239</v>
      </c>
      <c r="AE68" s="28">
        <f>6*416</f>
        <v>2496</v>
      </c>
      <c r="AF68" s="29">
        <v>6</v>
      </c>
      <c r="AG68" s="30" t="s">
        <v>240</v>
      </c>
      <c r="AH68" s="30" t="s">
        <v>240</v>
      </c>
      <c r="AI68" s="31" t="s">
        <v>240</v>
      </c>
      <c r="AJ68" s="31" t="s">
        <v>240</v>
      </c>
      <c r="AK68" s="31" t="s">
        <v>241</v>
      </c>
      <c r="AL68" s="32" t="s">
        <v>385</v>
      </c>
      <c r="AM68" s="32" t="s">
        <v>398</v>
      </c>
      <c r="AN68" s="33" t="s">
        <v>303</v>
      </c>
      <c r="AO68" s="33" t="s">
        <v>316</v>
      </c>
      <c r="AP68" s="32" t="s">
        <v>317</v>
      </c>
    </row>
    <row r="69" spans="1:42" s="34" customFormat="1" ht="93.75" customHeight="1">
      <c r="A69" s="22">
        <v>64</v>
      </c>
      <c r="B69" s="23" t="s">
        <v>34</v>
      </c>
      <c r="C69" s="24" t="s">
        <v>35</v>
      </c>
      <c r="D69" s="25" t="s">
        <v>36</v>
      </c>
      <c r="E69" s="23" t="s">
        <v>37</v>
      </c>
      <c r="F69" s="23" t="s">
        <v>34</v>
      </c>
      <c r="G69" s="26" t="s">
        <v>38</v>
      </c>
      <c r="H69" s="24" t="s">
        <v>39</v>
      </c>
      <c r="I69" s="24" t="s">
        <v>39</v>
      </c>
      <c r="J69" s="24" t="s">
        <v>40</v>
      </c>
      <c r="K69" s="24" t="s">
        <v>41</v>
      </c>
      <c r="L69" s="24" t="s">
        <v>42</v>
      </c>
      <c r="M69" s="24" t="s">
        <v>38</v>
      </c>
      <c r="N69" s="24" t="s">
        <v>39</v>
      </c>
      <c r="O69" s="24" t="s">
        <v>39</v>
      </c>
      <c r="P69" s="24" t="s">
        <v>40</v>
      </c>
      <c r="Q69" s="24" t="s">
        <v>41</v>
      </c>
      <c r="R69" s="24" t="s">
        <v>42</v>
      </c>
      <c r="S69" s="24" t="s">
        <v>44</v>
      </c>
      <c r="T69" s="24" t="s">
        <v>43</v>
      </c>
      <c r="U69" s="27" t="s">
        <v>368</v>
      </c>
      <c r="V69" s="24" t="s">
        <v>38</v>
      </c>
      <c r="W69" s="24" t="s">
        <v>46</v>
      </c>
      <c r="X69" s="24" t="s">
        <v>63</v>
      </c>
      <c r="Y69" s="24" t="s">
        <v>42</v>
      </c>
      <c r="Z69" s="24" t="s">
        <v>42</v>
      </c>
      <c r="AA69" s="24" t="s">
        <v>42</v>
      </c>
      <c r="AB69" s="27" t="s">
        <v>144</v>
      </c>
      <c r="AC69" s="27" t="s">
        <v>226</v>
      </c>
      <c r="AD69" s="27" t="s">
        <v>239</v>
      </c>
      <c r="AE69" s="28">
        <f>172*6</f>
        <v>1032</v>
      </c>
      <c r="AF69" s="29">
        <v>4</v>
      </c>
      <c r="AG69" s="30" t="s">
        <v>240</v>
      </c>
      <c r="AH69" s="30" t="s">
        <v>240</v>
      </c>
      <c r="AI69" s="31" t="s">
        <v>240</v>
      </c>
      <c r="AJ69" s="31" t="s">
        <v>240</v>
      </c>
      <c r="AK69" s="31" t="s">
        <v>241</v>
      </c>
      <c r="AL69" s="32" t="s">
        <v>385</v>
      </c>
      <c r="AM69" s="32" t="s">
        <v>398</v>
      </c>
      <c r="AN69" s="33" t="s">
        <v>304</v>
      </c>
      <c r="AO69" s="33" t="s">
        <v>316</v>
      </c>
      <c r="AP69" s="32" t="s">
        <v>317</v>
      </c>
    </row>
    <row r="70" spans="1:42" s="34" customFormat="1" ht="93.75" customHeight="1">
      <c r="A70" s="22">
        <v>65</v>
      </c>
      <c r="B70" s="23" t="s">
        <v>34</v>
      </c>
      <c r="C70" s="24" t="s">
        <v>35</v>
      </c>
      <c r="D70" s="25" t="s">
        <v>36</v>
      </c>
      <c r="E70" s="23" t="s">
        <v>37</v>
      </c>
      <c r="F70" s="23" t="s">
        <v>34</v>
      </c>
      <c r="G70" s="26" t="s">
        <v>38</v>
      </c>
      <c r="H70" s="24" t="s">
        <v>39</v>
      </c>
      <c r="I70" s="24" t="s">
        <v>39</v>
      </c>
      <c r="J70" s="24" t="s">
        <v>40</v>
      </c>
      <c r="K70" s="24" t="s">
        <v>41</v>
      </c>
      <c r="L70" s="24" t="s">
        <v>42</v>
      </c>
      <c r="M70" s="24" t="s">
        <v>38</v>
      </c>
      <c r="N70" s="24" t="s">
        <v>39</v>
      </c>
      <c r="O70" s="24" t="s">
        <v>39</v>
      </c>
      <c r="P70" s="24" t="s">
        <v>40</v>
      </c>
      <c r="Q70" s="24" t="s">
        <v>41</v>
      </c>
      <c r="R70" s="24" t="s">
        <v>42</v>
      </c>
      <c r="S70" s="24" t="s">
        <v>44</v>
      </c>
      <c r="T70" s="24" t="s">
        <v>43</v>
      </c>
      <c r="U70" s="27" t="s">
        <v>369</v>
      </c>
      <c r="V70" s="24" t="s">
        <v>38</v>
      </c>
      <c r="W70" s="24" t="s">
        <v>46</v>
      </c>
      <c r="X70" s="24" t="s">
        <v>63</v>
      </c>
      <c r="Y70" s="24" t="s">
        <v>42</v>
      </c>
      <c r="Z70" s="24" t="s">
        <v>42</v>
      </c>
      <c r="AA70" s="24" t="s">
        <v>42</v>
      </c>
      <c r="AB70" s="27" t="s">
        <v>145</v>
      </c>
      <c r="AC70" s="27" t="s">
        <v>227</v>
      </c>
      <c r="AD70" s="27" t="s">
        <v>239</v>
      </c>
      <c r="AE70" s="28">
        <f>6*314</f>
        <v>1884</v>
      </c>
      <c r="AF70" s="29">
        <v>6</v>
      </c>
      <c r="AG70" s="30" t="s">
        <v>240</v>
      </c>
      <c r="AH70" s="30" t="s">
        <v>240</v>
      </c>
      <c r="AI70" s="31" t="s">
        <v>240</v>
      </c>
      <c r="AJ70" s="31" t="s">
        <v>240</v>
      </c>
      <c r="AK70" s="31" t="s">
        <v>241</v>
      </c>
      <c r="AL70" s="32" t="s">
        <v>385</v>
      </c>
      <c r="AM70" s="32" t="s">
        <v>398</v>
      </c>
      <c r="AN70" s="33" t="s">
        <v>305</v>
      </c>
      <c r="AO70" s="33" t="s">
        <v>316</v>
      </c>
      <c r="AP70" s="32" t="s">
        <v>317</v>
      </c>
    </row>
    <row r="71" spans="1:42" s="34" customFormat="1" ht="93.75" customHeight="1">
      <c r="A71" s="22">
        <v>66</v>
      </c>
      <c r="B71" s="23" t="s">
        <v>34</v>
      </c>
      <c r="C71" s="24" t="s">
        <v>35</v>
      </c>
      <c r="D71" s="25" t="s">
        <v>36</v>
      </c>
      <c r="E71" s="23" t="s">
        <v>37</v>
      </c>
      <c r="F71" s="23" t="s">
        <v>34</v>
      </c>
      <c r="G71" s="26" t="s">
        <v>38</v>
      </c>
      <c r="H71" s="24" t="s">
        <v>39</v>
      </c>
      <c r="I71" s="24" t="s">
        <v>39</v>
      </c>
      <c r="J71" s="24" t="s">
        <v>40</v>
      </c>
      <c r="K71" s="24" t="s">
        <v>41</v>
      </c>
      <c r="L71" s="24" t="s">
        <v>42</v>
      </c>
      <c r="M71" s="24" t="s">
        <v>38</v>
      </c>
      <c r="N71" s="24" t="s">
        <v>39</v>
      </c>
      <c r="O71" s="24" t="s">
        <v>39</v>
      </c>
      <c r="P71" s="24" t="s">
        <v>40</v>
      </c>
      <c r="Q71" s="24" t="s">
        <v>41</v>
      </c>
      <c r="R71" s="24" t="s">
        <v>42</v>
      </c>
      <c r="S71" s="24" t="s">
        <v>44</v>
      </c>
      <c r="T71" s="24" t="s">
        <v>43</v>
      </c>
      <c r="U71" s="27" t="s">
        <v>370</v>
      </c>
      <c r="V71" s="24" t="s">
        <v>38</v>
      </c>
      <c r="W71" s="24" t="s">
        <v>46</v>
      </c>
      <c r="X71" s="24" t="s">
        <v>63</v>
      </c>
      <c r="Y71" s="24" t="s">
        <v>42</v>
      </c>
      <c r="Z71" s="24" t="s">
        <v>42</v>
      </c>
      <c r="AA71" s="24" t="s">
        <v>42</v>
      </c>
      <c r="AB71" s="27" t="s">
        <v>146</v>
      </c>
      <c r="AC71" s="27" t="s">
        <v>228</v>
      </c>
      <c r="AD71" s="27" t="s">
        <v>239</v>
      </c>
      <c r="AE71" s="28">
        <f>97*6</f>
        <v>582</v>
      </c>
      <c r="AF71" s="29">
        <v>2</v>
      </c>
      <c r="AG71" s="30" t="s">
        <v>240</v>
      </c>
      <c r="AH71" s="30" t="s">
        <v>240</v>
      </c>
      <c r="AI71" s="31" t="s">
        <v>240</v>
      </c>
      <c r="AJ71" s="31" t="s">
        <v>240</v>
      </c>
      <c r="AK71" s="31" t="s">
        <v>241</v>
      </c>
      <c r="AL71" s="32" t="s">
        <v>385</v>
      </c>
      <c r="AM71" s="32" t="s">
        <v>398</v>
      </c>
      <c r="AN71" s="33" t="s">
        <v>306</v>
      </c>
      <c r="AO71" s="33" t="s">
        <v>316</v>
      </c>
      <c r="AP71" s="32" t="s">
        <v>317</v>
      </c>
    </row>
    <row r="72" spans="1:42" s="19" customFormat="1" ht="93.75" customHeight="1">
      <c r="A72" s="7">
        <v>67</v>
      </c>
      <c r="B72" s="8" t="s">
        <v>34</v>
      </c>
      <c r="C72" s="9" t="s">
        <v>35</v>
      </c>
      <c r="D72" s="10" t="s">
        <v>36</v>
      </c>
      <c r="E72" s="8" t="s">
        <v>37</v>
      </c>
      <c r="F72" s="8" t="s">
        <v>34</v>
      </c>
      <c r="G72" s="11" t="s">
        <v>38</v>
      </c>
      <c r="H72" s="9" t="s">
        <v>39</v>
      </c>
      <c r="I72" s="9" t="s">
        <v>39</v>
      </c>
      <c r="J72" s="9" t="s">
        <v>40</v>
      </c>
      <c r="K72" s="9" t="s">
        <v>41</v>
      </c>
      <c r="L72" s="9" t="s">
        <v>42</v>
      </c>
      <c r="M72" s="9" t="s">
        <v>38</v>
      </c>
      <c r="N72" s="9" t="s">
        <v>39</v>
      </c>
      <c r="O72" s="9" t="s">
        <v>39</v>
      </c>
      <c r="P72" s="9" t="s">
        <v>40</v>
      </c>
      <c r="Q72" s="9" t="s">
        <v>41</v>
      </c>
      <c r="R72" s="9" t="s">
        <v>42</v>
      </c>
      <c r="S72" s="9" t="s">
        <v>44</v>
      </c>
      <c r="T72" s="9" t="s">
        <v>43</v>
      </c>
      <c r="U72" s="12" t="s">
        <v>147</v>
      </c>
      <c r="V72" s="9" t="s">
        <v>38</v>
      </c>
      <c r="W72" s="9" t="s">
        <v>46</v>
      </c>
      <c r="X72" s="9" t="s">
        <v>142</v>
      </c>
      <c r="Y72" s="9" t="s">
        <v>42</v>
      </c>
      <c r="Z72" s="9" t="s">
        <v>42</v>
      </c>
      <c r="AA72" s="9" t="s">
        <v>42</v>
      </c>
      <c r="AB72" s="12" t="s">
        <v>148</v>
      </c>
      <c r="AC72" s="12" t="s">
        <v>229</v>
      </c>
      <c r="AD72" s="12" t="s">
        <v>238</v>
      </c>
      <c r="AE72" s="13">
        <f>6*869</f>
        <v>5214</v>
      </c>
      <c r="AF72" s="14">
        <v>14</v>
      </c>
      <c r="AG72" s="15" t="s">
        <v>240</v>
      </c>
      <c r="AH72" s="15" t="s">
        <v>240</v>
      </c>
      <c r="AI72" s="16" t="s">
        <v>240</v>
      </c>
      <c r="AJ72" s="16" t="s">
        <v>240</v>
      </c>
      <c r="AK72" s="16" t="s">
        <v>241</v>
      </c>
      <c r="AL72" s="17" t="s">
        <v>385</v>
      </c>
      <c r="AM72" s="17" t="s">
        <v>398</v>
      </c>
      <c r="AN72" s="18" t="s">
        <v>307</v>
      </c>
      <c r="AO72" s="18" t="s">
        <v>316</v>
      </c>
      <c r="AP72" s="17" t="s">
        <v>317</v>
      </c>
    </row>
    <row r="73" spans="1:42" s="19" customFormat="1" ht="93.75" customHeight="1">
      <c r="A73" s="7">
        <v>68</v>
      </c>
      <c r="B73" s="8" t="s">
        <v>34</v>
      </c>
      <c r="C73" s="9" t="s">
        <v>35</v>
      </c>
      <c r="D73" s="10" t="s">
        <v>36</v>
      </c>
      <c r="E73" s="8" t="s">
        <v>37</v>
      </c>
      <c r="F73" s="8" t="s">
        <v>34</v>
      </c>
      <c r="G73" s="11" t="s">
        <v>38</v>
      </c>
      <c r="H73" s="9" t="s">
        <v>39</v>
      </c>
      <c r="I73" s="9" t="s">
        <v>39</v>
      </c>
      <c r="J73" s="9" t="s">
        <v>40</v>
      </c>
      <c r="K73" s="9" t="s">
        <v>41</v>
      </c>
      <c r="L73" s="9" t="s">
        <v>42</v>
      </c>
      <c r="M73" s="9" t="s">
        <v>38</v>
      </c>
      <c r="N73" s="9" t="s">
        <v>39</v>
      </c>
      <c r="O73" s="9" t="s">
        <v>39</v>
      </c>
      <c r="P73" s="9" t="s">
        <v>40</v>
      </c>
      <c r="Q73" s="9" t="s">
        <v>41</v>
      </c>
      <c r="R73" s="9" t="s">
        <v>42</v>
      </c>
      <c r="S73" s="9" t="s">
        <v>44</v>
      </c>
      <c r="T73" s="9" t="s">
        <v>43</v>
      </c>
      <c r="U73" s="12" t="s">
        <v>371</v>
      </c>
      <c r="V73" s="9" t="s">
        <v>38</v>
      </c>
      <c r="W73" s="9" t="s">
        <v>46</v>
      </c>
      <c r="X73" s="9" t="s">
        <v>73</v>
      </c>
      <c r="Y73" s="9" t="s">
        <v>42</v>
      </c>
      <c r="Z73" s="9" t="s">
        <v>42</v>
      </c>
      <c r="AA73" s="9" t="s">
        <v>42</v>
      </c>
      <c r="AB73" s="12" t="s">
        <v>149</v>
      </c>
      <c r="AC73" s="12" t="s">
        <v>230</v>
      </c>
      <c r="AD73" s="12" t="s">
        <v>238</v>
      </c>
      <c r="AE73" s="13">
        <v>100</v>
      </c>
      <c r="AF73" s="14">
        <v>11</v>
      </c>
      <c r="AG73" s="15" t="s">
        <v>240</v>
      </c>
      <c r="AH73" s="15" t="s">
        <v>240</v>
      </c>
      <c r="AI73" s="16" t="s">
        <v>240</v>
      </c>
      <c r="AJ73" s="16" t="s">
        <v>240</v>
      </c>
      <c r="AK73" s="16" t="s">
        <v>241</v>
      </c>
      <c r="AL73" s="17" t="s">
        <v>385</v>
      </c>
      <c r="AM73" s="17" t="s">
        <v>398</v>
      </c>
      <c r="AN73" s="18" t="s">
        <v>308</v>
      </c>
      <c r="AO73" s="18" t="s">
        <v>316</v>
      </c>
      <c r="AP73" s="17" t="s">
        <v>317</v>
      </c>
    </row>
    <row r="74" spans="1:42" s="19" customFormat="1" ht="93.75" customHeight="1">
      <c r="A74" s="7">
        <v>69</v>
      </c>
      <c r="B74" s="8" t="s">
        <v>34</v>
      </c>
      <c r="C74" s="9" t="s">
        <v>35</v>
      </c>
      <c r="D74" s="10" t="s">
        <v>36</v>
      </c>
      <c r="E74" s="8" t="s">
        <v>37</v>
      </c>
      <c r="F74" s="8" t="s">
        <v>34</v>
      </c>
      <c r="G74" s="11" t="s">
        <v>38</v>
      </c>
      <c r="H74" s="9" t="s">
        <v>39</v>
      </c>
      <c r="I74" s="9" t="s">
        <v>39</v>
      </c>
      <c r="J74" s="9" t="s">
        <v>40</v>
      </c>
      <c r="K74" s="9" t="s">
        <v>41</v>
      </c>
      <c r="L74" s="9" t="s">
        <v>42</v>
      </c>
      <c r="M74" s="9" t="s">
        <v>38</v>
      </c>
      <c r="N74" s="9" t="s">
        <v>39</v>
      </c>
      <c r="O74" s="9" t="s">
        <v>39</v>
      </c>
      <c r="P74" s="9" t="s">
        <v>40</v>
      </c>
      <c r="Q74" s="9" t="s">
        <v>41</v>
      </c>
      <c r="R74" s="9" t="s">
        <v>42</v>
      </c>
      <c r="S74" s="9" t="s">
        <v>44</v>
      </c>
      <c r="T74" s="9" t="s">
        <v>43</v>
      </c>
      <c r="U74" s="12" t="s">
        <v>150</v>
      </c>
      <c r="V74" s="9" t="s">
        <v>38</v>
      </c>
      <c r="W74" s="9" t="s">
        <v>46</v>
      </c>
      <c r="X74" s="9" t="s">
        <v>46</v>
      </c>
      <c r="Y74" s="9" t="s">
        <v>372</v>
      </c>
      <c r="Z74" s="9" t="s">
        <v>151</v>
      </c>
      <c r="AA74" s="9" t="s">
        <v>42</v>
      </c>
      <c r="AB74" s="12" t="s">
        <v>152</v>
      </c>
      <c r="AC74" s="12" t="s">
        <v>231</v>
      </c>
      <c r="AD74" s="12" t="s">
        <v>33</v>
      </c>
      <c r="AE74" s="13">
        <f>6*514</f>
        <v>3084</v>
      </c>
      <c r="AF74" s="14">
        <v>11</v>
      </c>
      <c r="AG74" s="15" t="s">
        <v>240</v>
      </c>
      <c r="AH74" s="15" t="s">
        <v>240</v>
      </c>
      <c r="AI74" s="16" t="s">
        <v>240</v>
      </c>
      <c r="AJ74" s="16" t="s">
        <v>240</v>
      </c>
      <c r="AK74" s="16" t="s">
        <v>241</v>
      </c>
      <c r="AL74" s="17" t="s">
        <v>385</v>
      </c>
      <c r="AM74" s="17" t="s">
        <v>398</v>
      </c>
      <c r="AN74" s="18" t="s">
        <v>309</v>
      </c>
      <c r="AO74" s="18" t="s">
        <v>316</v>
      </c>
      <c r="AP74" s="17" t="s">
        <v>317</v>
      </c>
    </row>
    <row r="75" spans="1:42" s="19" customFormat="1" ht="93.75" customHeight="1">
      <c r="A75" s="7">
        <v>70</v>
      </c>
      <c r="B75" s="8" t="s">
        <v>34</v>
      </c>
      <c r="C75" s="9" t="s">
        <v>35</v>
      </c>
      <c r="D75" s="10" t="s">
        <v>36</v>
      </c>
      <c r="E75" s="8" t="s">
        <v>37</v>
      </c>
      <c r="F75" s="8" t="s">
        <v>34</v>
      </c>
      <c r="G75" s="11" t="s">
        <v>38</v>
      </c>
      <c r="H75" s="9" t="s">
        <v>39</v>
      </c>
      <c r="I75" s="9" t="s">
        <v>39</v>
      </c>
      <c r="J75" s="9" t="s">
        <v>40</v>
      </c>
      <c r="K75" s="9" t="s">
        <v>41</v>
      </c>
      <c r="L75" s="9" t="s">
        <v>42</v>
      </c>
      <c r="M75" s="9" t="s">
        <v>38</v>
      </c>
      <c r="N75" s="9" t="s">
        <v>39</v>
      </c>
      <c r="O75" s="9" t="s">
        <v>39</v>
      </c>
      <c r="P75" s="9" t="s">
        <v>40</v>
      </c>
      <c r="Q75" s="9" t="s">
        <v>41</v>
      </c>
      <c r="R75" s="9" t="s">
        <v>42</v>
      </c>
      <c r="S75" s="9" t="s">
        <v>44</v>
      </c>
      <c r="T75" s="9" t="s">
        <v>43</v>
      </c>
      <c r="U75" s="12" t="s">
        <v>153</v>
      </c>
      <c r="V75" s="9" t="s">
        <v>38</v>
      </c>
      <c r="W75" s="9" t="s">
        <v>46</v>
      </c>
      <c r="X75" s="9" t="s">
        <v>46</v>
      </c>
      <c r="Y75" s="9" t="s">
        <v>79</v>
      </c>
      <c r="Z75" s="9" t="s">
        <v>154</v>
      </c>
      <c r="AA75" s="9" t="s">
        <v>42</v>
      </c>
      <c r="AB75" s="12" t="s">
        <v>155</v>
      </c>
      <c r="AC75" s="12" t="s">
        <v>232</v>
      </c>
      <c r="AD75" s="12" t="s">
        <v>238</v>
      </c>
      <c r="AE75" s="13">
        <f>6*50</f>
        <v>300</v>
      </c>
      <c r="AF75" s="14">
        <v>11</v>
      </c>
      <c r="AG75" s="15" t="s">
        <v>240</v>
      </c>
      <c r="AH75" s="15" t="s">
        <v>240</v>
      </c>
      <c r="AI75" s="16" t="s">
        <v>240</v>
      </c>
      <c r="AJ75" s="16" t="s">
        <v>240</v>
      </c>
      <c r="AK75" s="16" t="s">
        <v>241</v>
      </c>
      <c r="AL75" s="17" t="s">
        <v>385</v>
      </c>
      <c r="AM75" s="17" t="s">
        <v>398</v>
      </c>
      <c r="AN75" s="18" t="s">
        <v>310</v>
      </c>
      <c r="AO75" s="18" t="s">
        <v>316</v>
      </c>
      <c r="AP75" s="17" t="s">
        <v>317</v>
      </c>
    </row>
    <row r="76" spans="1:42" s="34" customFormat="1" ht="93.75" customHeight="1">
      <c r="A76" s="22">
        <v>71</v>
      </c>
      <c r="B76" s="23" t="s">
        <v>34</v>
      </c>
      <c r="C76" s="24" t="s">
        <v>35</v>
      </c>
      <c r="D76" s="25" t="s">
        <v>36</v>
      </c>
      <c r="E76" s="23" t="s">
        <v>37</v>
      </c>
      <c r="F76" s="23" t="s">
        <v>34</v>
      </c>
      <c r="G76" s="26" t="s">
        <v>38</v>
      </c>
      <c r="H76" s="24" t="s">
        <v>39</v>
      </c>
      <c r="I76" s="24" t="s">
        <v>39</v>
      </c>
      <c r="J76" s="24" t="s">
        <v>40</v>
      </c>
      <c r="K76" s="24" t="s">
        <v>41</v>
      </c>
      <c r="L76" s="24" t="s">
        <v>42</v>
      </c>
      <c r="M76" s="24" t="s">
        <v>38</v>
      </c>
      <c r="N76" s="24" t="s">
        <v>39</v>
      </c>
      <c r="O76" s="24" t="s">
        <v>39</v>
      </c>
      <c r="P76" s="24" t="s">
        <v>40</v>
      </c>
      <c r="Q76" s="24" t="s">
        <v>41</v>
      </c>
      <c r="R76" s="24" t="s">
        <v>42</v>
      </c>
      <c r="S76" s="24" t="s">
        <v>44</v>
      </c>
      <c r="T76" s="24" t="s">
        <v>43</v>
      </c>
      <c r="U76" s="27" t="s">
        <v>375</v>
      </c>
      <c r="V76" s="24" t="s">
        <v>38</v>
      </c>
      <c r="W76" s="24" t="s">
        <v>46</v>
      </c>
      <c r="X76" s="24" t="s">
        <v>46</v>
      </c>
      <c r="Y76" s="24" t="s">
        <v>364</v>
      </c>
      <c r="Z76" s="24" t="s">
        <v>42</v>
      </c>
      <c r="AA76" s="24" t="s">
        <v>42</v>
      </c>
      <c r="AB76" s="27" t="s">
        <v>156</v>
      </c>
      <c r="AC76" s="27" t="s">
        <v>233</v>
      </c>
      <c r="AD76" s="27" t="s">
        <v>239</v>
      </c>
      <c r="AE76" s="28">
        <v>222</v>
      </c>
      <c r="AF76" s="29">
        <v>8</v>
      </c>
      <c r="AG76" s="30" t="s">
        <v>240</v>
      </c>
      <c r="AH76" s="30" t="s">
        <v>240</v>
      </c>
      <c r="AI76" s="31" t="s">
        <v>240</v>
      </c>
      <c r="AJ76" s="31" t="s">
        <v>240</v>
      </c>
      <c r="AK76" s="31" t="s">
        <v>241</v>
      </c>
      <c r="AL76" s="32" t="s">
        <v>385</v>
      </c>
      <c r="AM76" s="32" t="s">
        <v>398</v>
      </c>
      <c r="AN76" s="33" t="s">
        <v>311</v>
      </c>
      <c r="AO76" s="33" t="s">
        <v>316</v>
      </c>
      <c r="AP76" s="32" t="s">
        <v>317</v>
      </c>
    </row>
    <row r="77" spans="1:42" s="34" customFormat="1" ht="93.75" customHeight="1">
      <c r="A77" s="22">
        <v>72</v>
      </c>
      <c r="B77" s="23" t="s">
        <v>34</v>
      </c>
      <c r="C77" s="24" t="s">
        <v>35</v>
      </c>
      <c r="D77" s="25" t="s">
        <v>36</v>
      </c>
      <c r="E77" s="23" t="s">
        <v>37</v>
      </c>
      <c r="F77" s="23" t="s">
        <v>34</v>
      </c>
      <c r="G77" s="26" t="s">
        <v>38</v>
      </c>
      <c r="H77" s="24" t="s">
        <v>39</v>
      </c>
      <c r="I77" s="24" t="s">
        <v>39</v>
      </c>
      <c r="J77" s="24" t="s">
        <v>40</v>
      </c>
      <c r="K77" s="24" t="s">
        <v>41</v>
      </c>
      <c r="L77" s="24" t="s">
        <v>42</v>
      </c>
      <c r="M77" s="24" t="s">
        <v>38</v>
      </c>
      <c r="N77" s="24" t="s">
        <v>39</v>
      </c>
      <c r="O77" s="24" t="s">
        <v>39</v>
      </c>
      <c r="P77" s="24" t="s">
        <v>40</v>
      </c>
      <c r="Q77" s="24" t="s">
        <v>41</v>
      </c>
      <c r="R77" s="24" t="s">
        <v>42</v>
      </c>
      <c r="S77" s="24" t="s">
        <v>44</v>
      </c>
      <c r="T77" s="24" t="s">
        <v>43</v>
      </c>
      <c r="U77" s="27" t="s">
        <v>373</v>
      </c>
      <c r="V77" s="24" t="s">
        <v>38</v>
      </c>
      <c r="W77" s="24" t="s">
        <v>46</v>
      </c>
      <c r="X77" s="24" t="s">
        <v>50</v>
      </c>
      <c r="Y77" s="24" t="s">
        <v>42</v>
      </c>
      <c r="Z77" s="24" t="s">
        <v>42</v>
      </c>
      <c r="AA77" s="24" t="s">
        <v>42</v>
      </c>
      <c r="AB77" s="27" t="s">
        <v>157</v>
      </c>
      <c r="AC77" s="27" t="s">
        <v>234</v>
      </c>
      <c r="AD77" s="27" t="s">
        <v>239</v>
      </c>
      <c r="AE77" s="28">
        <f>6*1463</f>
        <v>8778</v>
      </c>
      <c r="AF77" s="29">
        <v>5</v>
      </c>
      <c r="AG77" s="30" t="s">
        <v>240</v>
      </c>
      <c r="AH77" s="30" t="s">
        <v>240</v>
      </c>
      <c r="AI77" s="31" t="s">
        <v>240</v>
      </c>
      <c r="AJ77" s="31" t="s">
        <v>240</v>
      </c>
      <c r="AK77" s="31" t="s">
        <v>241</v>
      </c>
      <c r="AL77" s="32" t="s">
        <v>385</v>
      </c>
      <c r="AM77" s="32" t="s">
        <v>398</v>
      </c>
      <c r="AN77" s="33" t="s">
        <v>312</v>
      </c>
      <c r="AO77" s="33" t="s">
        <v>316</v>
      </c>
      <c r="AP77" s="32" t="s">
        <v>317</v>
      </c>
    </row>
    <row r="78" spans="1:42" s="34" customFormat="1" ht="93.75" customHeight="1">
      <c r="A78" s="22">
        <v>73</v>
      </c>
      <c r="B78" s="23" t="s">
        <v>34</v>
      </c>
      <c r="C78" s="24" t="s">
        <v>35</v>
      </c>
      <c r="D78" s="25" t="s">
        <v>36</v>
      </c>
      <c r="E78" s="23" t="s">
        <v>37</v>
      </c>
      <c r="F78" s="23" t="s">
        <v>34</v>
      </c>
      <c r="G78" s="26" t="s">
        <v>38</v>
      </c>
      <c r="H78" s="24" t="s">
        <v>39</v>
      </c>
      <c r="I78" s="24" t="s">
        <v>39</v>
      </c>
      <c r="J78" s="24" t="s">
        <v>40</v>
      </c>
      <c r="K78" s="24" t="s">
        <v>41</v>
      </c>
      <c r="L78" s="24" t="s">
        <v>42</v>
      </c>
      <c r="M78" s="24" t="s">
        <v>38</v>
      </c>
      <c r="N78" s="24" t="s">
        <v>39</v>
      </c>
      <c r="O78" s="24" t="s">
        <v>39</v>
      </c>
      <c r="P78" s="24" t="s">
        <v>40</v>
      </c>
      <c r="Q78" s="24" t="s">
        <v>41</v>
      </c>
      <c r="R78" s="24" t="s">
        <v>42</v>
      </c>
      <c r="S78" s="24" t="s">
        <v>44</v>
      </c>
      <c r="T78" s="24" t="s">
        <v>43</v>
      </c>
      <c r="U78" s="27" t="s">
        <v>158</v>
      </c>
      <c r="V78" s="24" t="s">
        <v>38</v>
      </c>
      <c r="W78" s="24" t="s">
        <v>46</v>
      </c>
      <c r="X78" s="24" t="s">
        <v>59</v>
      </c>
      <c r="Y78" s="24" t="s">
        <v>42</v>
      </c>
      <c r="Z78" s="24" t="s">
        <v>42</v>
      </c>
      <c r="AA78" s="24" t="s">
        <v>42</v>
      </c>
      <c r="AB78" s="27" t="s">
        <v>159</v>
      </c>
      <c r="AC78" s="27" t="s">
        <v>235</v>
      </c>
      <c r="AD78" s="27" t="s">
        <v>239</v>
      </c>
      <c r="AE78" s="28">
        <f>6*64</f>
        <v>384</v>
      </c>
      <c r="AF78" s="29">
        <v>2</v>
      </c>
      <c r="AG78" s="30" t="s">
        <v>240</v>
      </c>
      <c r="AH78" s="30" t="s">
        <v>240</v>
      </c>
      <c r="AI78" s="31" t="s">
        <v>240</v>
      </c>
      <c r="AJ78" s="31" t="s">
        <v>240</v>
      </c>
      <c r="AK78" s="31" t="s">
        <v>241</v>
      </c>
      <c r="AL78" s="32" t="s">
        <v>385</v>
      </c>
      <c r="AM78" s="32" t="s">
        <v>398</v>
      </c>
      <c r="AN78" s="33" t="s">
        <v>313</v>
      </c>
      <c r="AO78" s="33" t="s">
        <v>316</v>
      </c>
      <c r="AP78" s="32" t="s">
        <v>317</v>
      </c>
    </row>
    <row r="79" spans="1:42" s="19" customFormat="1" ht="93.75" customHeight="1">
      <c r="A79" s="7">
        <v>74</v>
      </c>
      <c r="B79" s="8" t="s">
        <v>34</v>
      </c>
      <c r="C79" s="9" t="s">
        <v>35</v>
      </c>
      <c r="D79" s="10" t="s">
        <v>36</v>
      </c>
      <c r="E79" s="8" t="s">
        <v>37</v>
      </c>
      <c r="F79" s="8" t="s">
        <v>34</v>
      </c>
      <c r="G79" s="11" t="s">
        <v>38</v>
      </c>
      <c r="H79" s="9" t="s">
        <v>39</v>
      </c>
      <c r="I79" s="9" t="s">
        <v>39</v>
      </c>
      <c r="J79" s="9" t="s">
        <v>40</v>
      </c>
      <c r="K79" s="9" t="s">
        <v>41</v>
      </c>
      <c r="L79" s="9" t="s">
        <v>42</v>
      </c>
      <c r="M79" s="9" t="s">
        <v>38</v>
      </c>
      <c r="N79" s="9" t="s">
        <v>39</v>
      </c>
      <c r="O79" s="9" t="s">
        <v>39</v>
      </c>
      <c r="P79" s="9" t="s">
        <v>40</v>
      </c>
      <c r="Q79" s="9" t="s">
        <v>41</v>
      </c>
      <c r="R79" s="9" t="s">
        <v>42</v>
      </c>
      <c r="S79" s="9" t="s">
        <v>44</v>
      </c>
      <c r="T79" s="9" t="s">
        <v>43</v>
      </c>
      <c r="U79" s="69" t="s">
        <v>160</v>
      </c>
      <c r="V79" s="9" t="s">
        <v>38</v>
      </c>
      <c r="W79" s="9" t="s">
        <v>46</v>
      </c>
      <c r="X79" s="9" t="s">
        <v>46</v>
      </c>
      <c r="Y79" s="69" t="s">
        <v>53</v>
      </c>
      <c r="Z79" s="12" t="s">
        <v>41</v>
      </c>
      <c r="AA79" s="9" t="s">
        <v>42</v>
      </c>
      <c r="AB79" s="12" t="s">
        <v>161</v>
      </c>
      <c r="AC79" s="12" t="s">
        <v>236</v>
      </c>
      <c r="AD79" s="12" t="s">
        <v>32</v>
      </c>
      <c r="AE79" s="70">
        <v>100</v>
      </c>
      <c r="AF79" s="14">
        <v>11</v>
      </c>
      <c r="AG79" s="15" t="s">
        <v>240</v>
      </c>
      <c r="AH79" s="15" t="s">
        <v>240</v>
      </c>
      <c r="AI79" s="16" t="s">
        <v>240</v>
      </c>
      <c r="AJ79" s="16" t="s">
        <v>240</v>
      </c>
      <c r="AK79" s="16" t="s">
        <v>241</v>
      </c>
      <c r="AL79" s="17" t="s">
        <v>385</v>
      </c>
      <c r="AM79" s="17" t="s">
        <v>398</v>
      </c>
      <c r="AN79" s="18" t="s">
        <v>314</v>
      </c>
      <c r="AO79" s="18" t="s">
        <v>316</v>
      </c>
      <c r="AP79" s="17" t="s">
        <v>317</v>
      </c>
    </row>
    <row r="80" spans="1:42" s="19" customFormat="1" ht="93.75" customHeight="1">
      <c r="A80" s="7">
        <v>75</v>
      </c>
      <c r="B80" s="8" t="s">
        <v>34</v>
      </c>
      <c r="C80" s="9" t="s">
        <v>35</v>
      </c>
      <c r="D80" s="10" t="s">
        <v>36</v>
      </c>
      <c r="E80" s="8" t="s">
        <v>37</v>
      </c>
      <c r="F80" s="8" t="s">
        <v>34</v>
      </c>
      <c r="G80" s="11" t="s">
        <v>38</v>
      </c>
      <c r="H80" s="9" t="s">
        <v>39</v>
      </c>
      <c r="I80" s="9" t="s">
        <v>39</v>
      </c>
      <c r="J80" s="9" t="s">
        <v>40</v>
      </c>
      <c r="K80" s="9" t="s">
        <v>41</v>
      </c>
      <c r="L80" s="9" t="s">
        <v>42</v>
      </c>
      <c r="M80" s="9" t="s">
        <v>38</v>
      </c>
      <c r="N80" s="9" t="s">
        <v>39</v>
      </c>
      <c r="O80" s="9" t="s">
        <v>39</v>
      </c>
      <c r="P80" s="9" t="s">
        <v>40</v>
      </c>
      <c r="Q80" s="9" t="s">
        <v>41</v>
      </c>
      <c r="R80" s="9" t="s">
        <v>42</v>
      </c>
      <c r="S80" s="9" t="s">
        <v>44</v>
      </c>
      <c r="T80" s="9" t="s">
        <v>43</v>
      </c>
      <c r="U80" s="69" t="s">
        <v>162</v>
      </c>
      <c r="V80" s="9" t="s">
        <v>38</v>
      </c>
      <c r="W80" s="9" t="s">
        <v>46</v>
      </c>
      <c r="X80" s="9" t="s">
        <v>112</v>
      </c>
      <c r="Y80" s="69" t="s">
        <v>42</v>
      </c>
      <c r="Z80" s="12" t="s">
        <v>42</v>
      </c>
      <c r="AA80" s="69" t="s">
        <v>42</v>
      </c>
      <c r="AB80" s="69">
        <v>9146606</v>
      </c>
      <c r="AC80" s="71" t="s">
        <v>237</v>
      </c>
      <c r="AD80" s="12" t="s">
        <v>32</v>
      </c>
      <c r="AE80" s="70">
        <v>66</v>
      </c>
      <c r="AF80" s="14">
        <v>7</v>
      </c>
      <c r="AG80" s="15" t="s">
        <v>240</v>
      </c>
      <c r="AH80" s="15" t="s">
        <v>240</v>
      </c>
      <c r="AI80" s="16" t="s">
        <v>240</v>
      </c>
      <c r="AJ80" s="16" t="s">
        <v>240</v>
      </c>
      <c r="AK80" s="16" t="s">
        <v>241</v>
      </c>
      <c r="AL80" s="17" t="s">
        <v>385</v>
      </c>
      <c r="AM80" s="17" t="s">
        <v>398</v>
      </c>
      <c r="AN80" s="18" t="s">
        <v>315</v>
      </c>
      <c r="AO80" s="18" t="s">
        <v>316</v>
      </c>
      <c r="AP80" s="17" t="s">
        <v>317</v>
      </c>
    </row>
    <row r="81" spans="1:42" s="19" customFormat="1" ht="93.75" customHeight="1">
      <c r="A81" s="76">
        <v>76</v>
      </c>
      <c r="B81" s="77" t="s">
        <v>34</v>
      </c>
      <c r="C81" s="78" t="s">
        <v>35</v>
      </c>
      <c r="D81" s="79" t="s">
        <v>36</v>
      </c>
      <c r="E81" s="77" t="s">
        <v>37</v>
      </c>
      <c r="F81" s="77" t="s">
        <v>34</v>
      </c>
      <c r="G81" s="80" t="s">
        <v>38</v>
      </c>
      <c r="H81" s="78" t="s">
        <v>39</v>
      </c>
      <c r="I81" s="78" t="s">
        <v>39</v>
      </c>
      <c r="J81" s="78" t="s">
        <v>40</v>
      </c>
      <c r="K81" s="78" t="s">
        <v>41</v>
      </c>
      <c r="L81" s="78" t="s">
        <v>42</v>
      </c>
      <c r="M81" s="78" t="s">
        <v>38</v>
      </c>
      <c r="N81" s="78" t="s">
        <v>39</v>
      </c>
      <c r="O81" s="78" t="s">
        <v>39</v>
      </c>
      <c r="P81" s="78" t="s">
        <v>40</v>
      </c>
      <c r="Q81" s="78" t="s">
        <v>41</v>
      </c>
      <c r="R81" s="78" t="s">
        <v>42</v>
      </c>
      <c r="S81" s="78" t="s">
        <v>44</v>
      </c>
      <c r="T81" s="78" t="s">
        <v>43</v>
      </c>
      <c r="U81" s="81" t="s">
        <v>374</v>
      </c>
      <c r="V81" s="78" t="s">
        <v>38</v>
      </c>
      <c r="W81" s="78" t="s">
        <v>46</v>
      </c>
      <c r="X81" s="78" t="s">
        <v>95</v>
      </c>
      <c r="Y81" s="81" t="s">
        <v>383</v>
      </c>
      <c r="Z81" s="82" t="s">
        <v>42</v>
      </c>
      <c r="AA81" s="81" t="s">
        <v>42</v>
      </c>
      <c r="AB81" s="81">
        <v>82659508</v>
      </c>
      <c r="AC81" s="108" t="s">
        <v>380</v>
      </c>
      <c r="AD81" s="82" t="s">
        <v>32</v>
      </c>
      <c r="AE81" s="87">
        <v>1500</v>
      </c>
      <c r="AF81" s="103">
        <v>10</v>
      </c>
      <c r="AG81" s="104" t="s">
        <v>240</v>
      </c>
      <c r="AH81" s="104" t="s">
        <v>240</v>
      </c>
      <c r="AI81" s="105" t="s">
        <v>240</v>
      </c>
      <c r="AJ81" s="105" t="s">
        <v>240</v>
      </c>
      <c r="AK81" s="105" t="s">
        <v>241</v>
      </c>
      <c r="AL81" s="17" t="s">
        <v>385</v>
      </c>
      <c r="AM81" s="17" t="s">
        <v>398</v>
      </c>
      <c r="AN81" s="107" t="s">
        <v>386</v>
      </c>
      <c r="AO81" s="107" t="s">
        <v>316</v>
      </c>
      <c r="AP81" s="106" t="s">
        <v>317</v>
      </c>
    </row>
    <row r="82" spans="1:42" s="19" customFormat="1" ht="93.75" customHeight="1">
      <c r="A82" s="76">
        <v>76</v>
      </c>
      <c r="B82" s="77" t="s">
        <v>34</v>
      </c>
      <c r="C82" s="78" t="s">
        <v>35</v>
      </c>
      <c r="D82" s="79" t="s">
        <v>36</v>
      </c>
      <c r="E82" s="77" t="s">
        <v>37</v>
      </c>
      <c r="F82" s="77" t="s">
        <v>34</v>
      </c>
      <c r="G82" s="80" t="s">
        <v>38</v>
      </c>
      <c r="H82" s="78" t="s">
        <v>39</v>
      </c>
      <c r="I82" s="78" t="s">
        <v>39</v>
      </c>
      <c r="J82" s="78" t="s">
        <v>40</v>
      </c>
      <c r="K82" s="78" t="s">
        <v>41</v>
      </c>
      <c r="L82" s="78" t="s">
        <v>42</v>
      </c>
      <c r="M82" s="78" t="s">
        <v>38</v>
      </c>
      <c r="N82" s="78" t="s">
        <v>39</v>
      </c>
      <c r="O82" s="78" t="s">
        <v>39</v>
      </c>
      <c r="P82" s="78" t="s">
        <v>40</v>
      </c>
      <c r="Q82" s="78" t="s">
        <v>41</v>
      </c>
      <c r="R82" s="78" t="s">
        <v>42</v>
      </c>
      <c r="S82" s="78" t="s">
        <v>44</v>
      </c>
      <c r="T82" s="78" t="s">
        <v>43</v>
      </c>
      <c r="U82" s="81" t="s">
        <v>381</v>
      </c>
      <c r="V82" s="78" t="s">
        <v>38</v>
      </c>
      <c r="W82" s="78" t="s">
        <v>46</v>
      </c>
      <c r="X82" s="78" t="s">
        <v>50</v>
      </c>
      <c r="Y82" s="81" t="s">
        <v>382</v>
      </c>
      <c r="Z82" s="82" t="s">
        <v>42</v>
      </c>
      <c r="AA82" s="81" t="s">
        <v>42</v>
      </c>
      <c r="AB82" s="81">
        <v>82659188</v>
      </c>
      <c r="AC82" s="81" t="s">
        <v>384</v>
      </c>
      <c r="AD82" s="82" t="s">
        <v>32</v>
      </c>
      <c r="AE82" s="87">
        <v>1500</v>
      </c>
      <c r="AF82" s="103">
        <v>8</v>
      </c>
      <c r="AG82" s="104" t="s">
        <v>240</v>
      </c>
      <c r="AH82" s="104" t="s">
        <v>240</v>
      </c>
      <c r="AI82" s="105" t="s">
        <v>240</v>
      </c>
      <c r="AJ82" s="105" t="s">
        <v>240</v>
      </c>
      <c r="AK82" s="105" t="s">
        <v>241</v>
      </c>
      <c r="AL82" s="17" t="s">
        <v>385</v>
      </c>
      <c r="AM82" s="17" t="s">
        <v>398</v>
      </c>
      <c r="AN82" s="107" t="s">
        <v>387</v>
      </c>
      <c r="AO82" s="107" t="s">
        <v>316</v>
      </c>
      <c r="AP82" s="106" t="s">
        <v>317</v>
      </c>
    </row>
    <row r="83" spans="1:42" s="19" customFormat="1" ht="93.75" customHeight="1">
      <c r="A83" s="76">
        <v>76</v>
      </c>
      <c r="B83" s="77" t="s">
        <v>34</v>
      </c>
      <c r="C83" s="78" t="s">
        <v>35</v>
      </c>
      <c r="D83" s="79" t="s">
        <v>36</v>
      </c>
      <c r="E83" s="77" t="s">
        <v>37</v>
      </c>
      <c r="F83" s="77" t="s">
        <v>34</v>
      </c>
      <c r="G83" s="80" t="s">
        <v>38</v>
      </c>
      <c r="H83" s="78" t="s">
        <v>39</v>
      </c>
      <c r="I83" s="78" t="s">
        <v>39</v>
      </c>
      <c r="J83" s="78" t="s">
        <v>40</v>
      </c>
      <c r="K83" s="78" t="s">
        <v>41</v>
      </c>
      <c r="L83" s="78" t="s">
        <v>42</v>
      </c>
      <c r="M83" s="78" t="s">
        <v>38</v>
      </c>
      <c r="N83" s="78" t="s">
        <v>39</v>
      </c>
      <c r="O83" s="78" t="s">
        <v>39</v>
      </c>
      <c r="P83" s="78" t="s">
        <v>40</v>
      </c>
      <c r="Q83" s="78" t="s">
        <v>41</v>
      </c>
      <c r="R83" s="78" t="s">
        <v>42</v>
      </c>
      <c r="S83" s="78" t="s">
        <v>44</v>
      </c>
      <c r="T83" s="78" t="s">
        <v>43</v>
      </c>
      <c r="U83" s="81" t="s">
        <v>390</v>
      </c>
      <c r="V83" s="78" t="s">
        <v>38</v>
      </c>
      <c r="W83" s="78" t="s">
        <v>46</v>
      </c>
      <c r="X83" s="78" t="s">
        <v>46</v>
      </c>
      <c r="Y83" s="81" t="s">
        <v>396</v>
      </c>
      <c r="Z83" s="82" t="s">
        <v>42</v>
      </c>
      <c r="AA83" s="81" t="s">
        <v>42</v>
      </c>
      <c r="AB83" s="81"/>
      <c r="AC83" s="81"/>
      <c r="AD83" s="82" t="s">
        <v>32</v>
      </c>
      <c r="AE83" s="87">
        <v>1500</v>
      </c>
      <c r="AF83" s="103">
        <v>8</v>
      </c>
      <c r="AG83" s="104" t="s">
        <v>240</v>
      </c>
      <c r="AH83" s="104" t="s">
        <v>240</v>
      </c>
      <c r="AI83" s="105" t="s">
        <v>240</v>
      </c>
      <c r="AJ83" s="105" t="s">
        <v>240</v>
      </c>
      <c r="AK83" s="105" t="s">
        <v>241</v>
      </c>
      <c r="AL83" s="17" t="s">
        <v>391</v>
      </c>
      <c r="AM83" s="17"/>
      <c r="AN83" s="107"/>
      <c r="AO83" s="107"/>
      <c r="AP83" s="106"/>
    </row>
    <row r="84" spans="1:42" s="19" customFormat="1" ht="93.75" customHeight="1">
      <c r="A84" s="7">
        <v>67</v>
      </c>
      <c r="B84" s="8" t="s">
        <v>34</v>
      </c>
      <c r="C84" s="9" t="s">
        <v>35</v>
      </c>
      <c r="D84" s="10" t="s">
        <v>36</v>
      </c>
      <c r="E84" s="8" t="s">
        <v>37</v>
      </c>
      <c r="F84" s="8" t="s">
        <v>34</v>
      </c>
      <c r="G84" s="11" t="s">
        <v>38</v>
      </c>
      <c r="H84" s="9" t="s">
        <v>39</v>
      </c>
      <c r="I84" s="9" t="s">
        <v>39</v>
      </c>
      <c r="J84" s="9" t="s">
        <v>40</v>
      </c>
      <c r="K84" s="9" t="s">
        <v>41</v>
      </c>
      <c r="L84" s="9" t="s">
        <v>42</v>
      </c>
      <c r="M84" s="9" t="s">
        <v>38</v>
      </c>
      <c r="N84" s="9" t="s">
        <v>39</v>
      </c>
      <c r="O84" s="9" t="s">
        <v>39</v>
      </c>
      <c r="P84" s="9" t="s">
        <v>40</v>
      </c>
      <c r="Q84" s="9" t="s">
        <v>41</v>
      </c>
      <c r="R84" s="9" t="s">
        <v>42</v>
      </c>
      <c r="S84" s="9" t="s">
        <v>44</v>
      </c>
      <c r="T84" s="9" t="s">
        <v>43</v>
      </c>
      <c r="U84" s="12" t="s">
        <v>397</v>
      </c>
      <c r="V84" s="9" t="s">
        <v>38</v>
      </c>
      <c r="W84" s="9" t="s">
        <v>46</v>
      </c>
      <c r="X84" s="9" t="s">
        <v>46</v>
      </c>
      <c r="Y84" s="9" t="s">
        <v>392</v>
      </c>
      <c r="Z84" s="9" t="s">
        <v>393</v>
      </c>
      <c r="AA84" s="9" t="s">
        <v>42</v>
      </c>
      <c r="AB84" s="12"/>
      <c r="AC84" s="12"/>
      <c r="AD84" s="12" t="s">
        <v>238</v>
      </c>
      <c r="AE84" s="13">
        <f>10000</f>
        <v>10000</v>
      </c>
      <c r="AF84" s="14">
        <v>14</v>
      </c>
      <c r="AG84" s="15" t="s">
        <v>240</v>
      </c>
      <c r="AH84" s="15" t="s">
        <v>240</v>
      </c>
      <c r="AI84" s="16" t="s">
        <v>240</v>
      </c>
      <c r="AJ84" s="16" t="s">
        <v>240</v>
      </c>
      <c r="AK84" s="16" t="s">
        <v>241</v>
      </c>
      <c r="AL84" s="17" t="s">
        <v>391</v>
      </c>
      <c r="AM84" s="17"/>
      <c r="AN84" s="18"/>
      <c r="AO84" s="18"/>
      <c r="AP84" s="17"/>
    </row>
    <row r="85" spans="1:42" ht="93.75" customHeight="1">
      <c r="A85" s="83">
        <v>84</v>
      </c>
      <c r="B85" s="56"/>
      <c r="C85" s="84"/>
      <c r="D85" s="85"/>
      <c r="E85" s="85"/>
      <c r="F85" s="85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6"/>
      <c r="T85" s="84"/>
      <c r="U85" s="83"/>
      <c r="V85" s="84"/>
      <c r="W85" s="84"/>
      <c r="X85" s="84"/>
      <c r="Y85" s="84"/>
      <c r="Z85" s="84"/>
      <c r="AA85" s="84"/>
      <c r="AB85" s="83"/>
      <c r="AC85" s="83"/>
      <c r="AD85" s="72" t="s">
        <v>394</v>
      </c>
      <c r="AE85" s="109">
        <f>AC88+AC89+AC90+AC91</f>
        <v>263920</v>
      </c>
      <c r="AF85" s="99"/>
      <c r="AG85" s="100"/>
      <c r="AH85" s="100"/>
      <c r="AI85" s="101"/>
      <c r="AJ85" s="101"/>
      <c r="AK85" s="101"/>
      <c r="AL85" s="83"/>
      <c r="AM85" s="83"/>
      <c r="AN85" s="102"/>
      <c r="AO85" s="102"/>
      <c r="AP85" s="83"/>
    </row>
    <row r="86" spans="1:42" ht="93.75" customHeight="1" thickBot="1">
      <c r="A86" s="83">
        <v>85</v>
      </c>
      <c r="B86" s="56"/>
      <c r="C86" s="84"/>
      <c r="D86" s="85"/>
      <c r="E86" s="85"/>
      <c r="F86" s="85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6"/>
      <c r="T86" s="84"/>
      <c r="U86" s="83"/>
      <c r="V86" s="84"/>
      <c r="W86" s="84"/>
      <c r="X86" s="84"/>
      <c r="Y86" s="84"/>
      <c r="Z86" s="84"/>
      <c r="AA86" s="84"/>
      <c r="AB86" s="83"/>
      <c r="AC86" s="98"/>
      <c r="AD86" s="83"/>
      <c r="AE86" s="98"/>
      <c r="AF86" s="99"/>
      <c r="AG86" s="100"/>
      <c r="AH86" s="100"/>
      <c r="AI86" s="101"/>
      <c r="AJ86" s="101"/>
      <c r="AK86" s="101"/>
      <c r="AL86" s="83"/>
      <c r="AM86" s="83"/>
      <c r="AN86" s="102"/>
      <c r="AO86" s="102"/>
      <c r="AP86" s="83"/>
    </row>
    <row r="87" spans="1:42" ht="93.75" customHeight="1" thickBot="1">
      <c r="A87" s="83">
        <v>86</v>
      </c>
      <c r="B87" s="56"/>
      <c r="C87" s="84"/>
      <c r="D87" s="85"/>
      <c r="E87" s="85"/>
      <c r="F87" s="85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6"/>
      <c r="T87" s="84"/>
      <c r="U87" s="83"/>
      <c r="V87" s="84"/>
      <c r="W87" s="84"/>
      <c r="X87" s="84"/>
      <c r="Y87" s="84"/>
      <c r="Z87" s="84"/>
      <c r="AA87" s="84"/>
      <c r="AB87" s="96" t="s">
        <v>376</v>
      </c>
      <c r="AC87" s="97" t="s">
        <v>318</v>
      </c>
      <c r="AD87" s="83"/>
      <c r="AE87" s="98"/>
      <c r="AF87" s="99"/>
      <c r="AG87" s="100"/>
      <c r="AH87" s="100"/>
      <c r="AI87" s="101"/>
      <c r="AJ87" s="101"/>
      <c r="AK87" s="101"/>
      <c r="AL87" s="83"/>
      <c r="AM87" s="83"/>
      <c r="AN87" s="102"/>
      <c r="AO87" s="102"/>
      <c r="AP87" s="83"/>
    </row>
    <row r="88" spans="1:42" ht="93.75" customHeight="1">
      <c r="A88" s="83">
        <v>25</v>
      </c>
      <c r="B88" s="56"/>
      <c r="C88" s="84"/>
      <c r="D88" s="85"/>
      <c r="E88" s="85"/>
      <c r="F88" s="85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6"/>
      <c r="S88" s="86"/>
      <c r="T88" s="84"/>
      <c r="U88" s="83"/>
      <c r="V88" s="84"/>
      <c r="W88" s="84"/>
      <c r="X88" s="84"/>
      <c r="Y88" s="84"/>
      <c r="Z88" s="84"/>
      <c r="AA88" s="88" t="s">
        <v>377</v>
      </c>
      <c r="AB88" s="89" t="s">
        <v>32</v>
      </c>
      <c r="AC88" s="90">
        <f>AE83+AE82+AE81+AE80+AE16+AE15+AE14+AE13+AE12+AE11+AE10+AE9+AE8+AE7+AE6+AE79</f>
        <v>40706</v>
      </c>
      <c r="AD88" s="83"/>
      <c r="AE88" s="98"/>
      <c r="AF88" s="99"/>
      <c r="AG88" s="100"/>
      <c r="AH88" s="100"/>
      <c r="AI88" s="101"/>
      <c r="AJ88" s="101"/>
      <c r="AK88" s="101"/>
      <c r="AL88" s="83"/>
      <c r="AM88" s="83"/>
      <c r="AN88" s="102"/>
      <c r="AO88" s="102"/>
      <c r="AP88" s="83"/>
    </row>
    <row r="89" spans="26:29" ht="93.75" customHeight="1">
      <c r="Z89" s="84"/>
      <c r="AA89" s="91" t="s">
        <v>377</v>
      </c>
      <c r="AB89" s="72" t="s">
        <v>238</v>
      </c>
      <c r="AC89" s="92">
        <f>AE84+AE75+AE73+AE72+AE19+AE18+AE17</f>
        <v>36176</v>
      </c>
    </row>
    <row r="90" spans="26:29" ht="93.75" customHeight="1">
      <c r="Z90" s="84"/>
      <c r="AA90" s="91" t="s">
        <v>377</v>
      </c>
      <c r="AB90" s="72" t="s">
        <v>239</v>
      </c>
      <c r="AC90" s="92">
        <f>AE78+AE77+AE76+AE71+AE70+AE69+AE68+AE67+AE66+AE65+AE64+AE63+AE62+AE61+AE60+AE59+AE58+AE57+AE56+AE55+AE54+AE53+AE52+AE51+AE50+AE49+AE48+AE47+AE46+AE45+AE44+AE43+AE42+AE41+AE40+AE39+AE38+AE37+AE36+AE35+AE34+AE33+AE32+AE31+AE30+AE29+AE28+AE27+AE26+AE25+AE24+AE23+AE22+AE21+AE20</f>
        <v>183954</v>
      </c>
    </row>
    <row r="91" spans="27:29" ht="93.75" customHeight="1" thickBot="1">
      <c r="AA91" s="93" t="s">
        <v>377</v>
      </c>
      <c r="AB91" s="94" t="s">
        <v>33</v>
      </c>
      <c r="AC91" s="95">
        <f>AE74</f>
        <v>3084</v>
      </c>
    </row>
    <row r="92" spans="32:37" ht="93.75" customHeight="1">
      <c r="AF92" s="1"/>
      <c r="AG92" s="1"/>
      <c r="AH92" s="1"/>
      <c r="AI92" s="1"/>
      <c r="AJ92" s="1"/>
      <c r="AK92" s="1"/>
    </row>
    <row r="93" spans="32:37" ht="93.75" customHeight="1">
      <c r="AF93" s="1"/>
      <c r="AG93" s="1"/>
      <c r="AH93" s="1"/>
      <c r="AI93" s="1"/>
      <c r="AJ93" s="1"/>
      <c r="AK93" s="1"/>
    </row>
    <row r="94" spans="32:37" ht="93.75" customHeight="1">
      <c r="AF94" s="1"/>
      <c r="AG94" s="1"/>
      <c r="AH94" s="1"/>
      <c r="AI94" s="1"/>
      <c r="AJ94" s="1"/>
      <c r="AK94" s="1"/>
    </row>
    <row r="95" spans="32:37" ht="13.5">
      <c r="AF95" s="1"/>
      <c r="AG95" s="1"/>
      <c r="AH95" s="1"/>
      <c r="AI95" s="1"/>
      <c r="AJ95" s="1"/>
      <c r="AK95" s="1"/>
    </row>
    <row r="96" spans="32:37" ht="13.5">
      <c r="AF96" s="1"/>
      <c r="AG96" s="1"/>
      <c r="AH96" s="1"/>
      <c r="AI96" s="1"/>
      <c r="AJ96" s="1"/>
      <c r="AK96" s="1"/>
    </row>
    <row r="97" spans="32:37" ht="13.5">
      <c r="AF97" s="1"/>
      <c r="AG97" s="1"/>
      <c r="AH97" s="1"/>
      <c r="AI97" s="1"/>
      <c r="AJ97" s="1"/>
      <c r="AK97" s="1"/>
    </row>
    <row r="98" spans="32:37" ht="50.25" customHeight="1">
      <c r="AF98" s="1"/>
      <c r="AG98" s="1"/>
      <c r="AH98" s="1"/>
      <c r="AI98" s="1"/>
      <c r="AJ98" s="1"/>
      <c r="AK98" s="1"/>
    </row>
    <row r="99" spans="27:37" ht="50.25" customHeight="1">
      <c r="AA99" s="73"/>
      <c r="AB99" s="73"/>
      <c r="AC99" s="21"/>
      <c r="AF99" s="1"/>
      <c r="AG99" s="1"/>
      <c r="AH99" s="1"/>
      <c r="AI99" s="1"/>
      <c r="AJ99" s="1"/>
      <c r="AK99" s="1"/>
    </row>
    <row r="100" spans="27:37" ht="50.25" customHeight="1">
      <c r="AA100" s="73"/>
      <c r="AB100" s="73"/>
      <c r="AC100" s="21"/>
      <c r="AF100" s="1"/>
      <c r="AG100" s="1"/>
      <c r="AH100" s="1"/>
      <c r="AI100" s="1"/>
      <c r="AJ100" s="1"/>
      <c r="AK100" s="1"/>
    </row>
    <row r="101" spans="27:37" ht="50.25" customHeight="1">
      <c r="AA101" s="73"/>
      <c r="AB101" s="73"/>
      <c r="AC101" s="21"/>
      <c r="AF101" s="1"/>
      <c r="AG101" s="1"/>
      <c r="AH101" s="1"/>
      <c r="AI101" s="1"/>
      <c r="AJ101" s="1"/>
      <c r="AK101" s="1"/>
    </row>
    <row r="102" spans="27:37" ht="50.25" customHeight="1">
      <c r="AA102" s="73"/>
      <c r="AB102" s="73"/>
      <c r="AC102" s="21"/>
      <c r="AF102" s="1"/>
      <c r="AG102" s="1"/>
      <c r="AH102" s="1"/>
      <c r="AI102" s="1"/>
      <c r="AJ102" s="1"/>
      <c r="AK102" s="1"/>
    </row>
    <row r="103" spans="27:37" ht="50.25" customHeight="1">
      <c r="AA103" s="73"/>
      <c r="AB103" s="73"/>
      <c r="AC103" s="21"/>
      <c r="AF103" s="1"/>
      <c r="AG103" s="1"/>
      <c r="AH103" s="1"/>
      <c r="AI103" s="1"/>
      <c r="AJ103" s="1"/>
      <c r="AK103" s="1"/>
    </row>
    <row r="104" spans="27:37" ht="50.25" customHeight="1">
      <c r="AA104" s="73"/>
      <c r="AB104" s="73"/>
      <c r="AC104" s="21"/>
      <c r="AF104" s="1"/>
      <c r="AG104" s="1"/>
      <c r="AH104" s="1"/>
      <c r="AI104" s="1"/>
      <c r="AJ104" s="1"/>
      <c r="AK104" s="1"/>
    </row>
    <row r="105" spans="27:37" ht="50.25" customHeight="1">
      <c r="AA105" s="73"/>
      <c r="AB105" s="73"/>
      <c r="AC105" s="21"/>
      <c r="AF105" s="1"/>
      <c r="AG105" s="1"/>
      <c r="AH105" s="1"/>
      <c r="AI105" s="1"/>
      <c r="AJ105" s="1"/>
      <c r="AK105" s="1"/>
    </row>
    <row r="106" spans="27:37" ht="50.25" customHeight="1">
      <c r="AA106" s="73"/>
      <c r="AB106" s="73"/>
      <c r="AC106" s="21"/>
      <c r="AF106" s="1"/>
      <c r="AG106" s="1"/>
      <c r="AH106" s="1"/>
      <c r="AI106" s="1"/>
      <c r="AJ106" s="1"/>
      <c r="AK106" s="1"/>
    </row>
    <row r="107" spans="27:37" ht="50.25" customHeight="1">
      <c r="AA107" s="73"/>
      <c r="AB107" s="73"/>
      <c r="AC107" s="21"/>
      <c r="AF107" s="1"/>
      <c r="AG107" s="1"/>
      <c r="AH107" s="1"/>
      <c r="AI107" s="1"/>
      <c r="AJ107" s="1"/>
      <c r="AK107" s="1"/>
    </row>
    <row r="108" spans="27:37" ht="50.25" customHeight="1">
      <c r="AA108" s="73"/>
      <c r="AB108" s="73"/>
      <c r="AC108" s="21"/>
      <c r="AF108" s="1"/>
      <c r="AG108" s="1"/>
      <c r="AH108" s="1"/>
      <c r="AI108" s="1"/>
      <c r="AJ108" s="1"/>
      <c r="AK108" s="1"/>
    </row>
    <row r="109" spans="27:37" ht="50.25" customHeight="1">
      <c r="AA109" s="73"/>
      <c r="AB109" s="73"/>
      <c r="AC109" s="21"/>
      <c r="AF109" s="1"/>
      <c r="AG109" s="1"/>
      <c r="AH109" s="1"/>
      <c r="AI109" s="1"/>
      <c r="AJ109" s="1"/>
      <c r="AK109" s="1"/>
    </row>
    <row r="110" spans="27:37" ht="50.25" customHeight="1">
      <c r="AA110" s="73"/>
      <c r="AB110" s="73"/>
      <c r="AC110" s="21"/>
      <c r="AF110" s="1"/>
      <c r="AG110" s="1"/>
      <c r="AH110" s="1"/>
      <c r="AI110" s="1"/>
      <c r="AJ110" s="1"/>
      <c r="AK110" s="1"/>
    </row>
    <row r="111" spans="27:37" ht="50.25" customHeight="1">
      <c r="AA111" s="73"/>
      <c r="AB111" s="73"/>
      <c r="AC111" s="21"/>
      <c r="AF111" s="1"/>
      <c r="AG111" s="1"/>
      <c r="AH111" s="1"/>
      <c r="AI111" s="1"/>
      <c r="AJ111" s="1"/>
      <c r="AK111" s="1"/>
    </row>
    <row r="112" spans="27:37" ht="50.25" customHeight="1">
      <c r="AA112" s="73"/>
      <c r="AB112" s="73"/>
      <c r="AC112" s="21"/>
      <c r="AF112" s="1"/>
      <c r="AG112" s="1"/>
      <c r="AH112" s="1"/>
      <c r="AI112" s="1"/>
      <c r="AJ112" s="1"/>
      <c r="AK112" s="1"/>
    </row>
    <row r="113" spans="27:37" ht="50.25" customHeight="1">
      <c r="AA113" s="73"/>
      <c r="AB113" s="73"/>
      <c r="AC113" s="21"/>
      <c r="AF113" s="1"/>
      <c r="AG113" s="1"/>
      <c r="AH113" s="1"/>
      <c r="AI113" s="1"/>
      <c r="AJ113" s="1"/>
      <c r="AK113" s="1"/>
    </row>
    <row r="114" spans="27:37" ht="50.25" customHeight="1">
      <c r="AA114" s="73"/>
      <c r="AB114" s="73"/>
      <c r="AC114" s="21"/>
      <c r="AF114" s="1"/>
      <c r="AG114" s="1"/>
      <c r="AH114" s="1"/>
      <c r="AI114" s="1"/>
      <c r="AJ114" s="1"/>
      <c r="AK114" s="1"/>
    </row>
    <row r="115" spans="27:37" ht="50.25" customHeight="1">
      <c r="AA115" s="73"/>
      <c r="AB115" s="73"/>
      <c r="AC115" s="21"/>
      <c r="AF115" s="1"/>
      <c r="AG115" s="1"/>
      <c r="AH115" s="1"/>
      <c r="AI115" s="1"/>
      <c r="AJ115" s="1"/>
      <c r="AK115" s="1"/>
    </row>
    <row r="116" spans="27:37" ht="50.25" customHeight="1">
      <c r="AA116" s="73"/>
      <c r="AB116" s="73"/>
      <c r="AC116" s="21"/>
      <c r="AF116" s="1"/>
      <c r="AG116" s="1"/>
      <c r="AH116" s="1"/>
      <c r="AI116" s="1"/>
      <c r="AJ116" s="1"/>
      <c r="AK116" s="1"/>
    </row>
    <row r="117" spans="27:37" ht="50.25" customHeight="1">
      <c r="AA117" s="73"/>
      <c r="AB117" s="73"/>
      <c r="AC117" s="21"/>
      <c r="AF117" s="1"/>
      <c r="AG117" s="1"/>
      <c r="AH117" s="1"/>
      <c r="AI117" s="1"/>
      <c r="AJ117" s="1"/>
      <c r="AK117" s="1"/>
    </row>
    <row r="118" spans="27:37" ht="50.25" customHeight="1">
      <c r="AA118" s="73"/>
      <c r="AB118" s="73"/>
      <c r="AC118" s="21"/>
      <c r="AF118" s="1"/>
      <c r="AG118" s="1"/>
      <c r="AH118" s="1"/>
      <c r="AI118" s="1"/>
      <c r="AJ118" s="1"/>
      <c r="AK118" s="1"/>
    </row>
    <row r="119" spans="27:37" ht="48.75" customHeight="1">
      <c r="AA119" s="73"/>
      <c r="AB119" s="73"/>
      <c r="AC119" s="21"/>
      <c r="AF119" s="1"/>
      <c r="AG119" s="1"/>
      <c r="AH119" s="1"/>
      <c r="AI119" s="1"/>
      <c r="AJ119" s="1"/>
      <c r="AK119" s="1"/>
    </row>
    <row r="120" spans="27:37" ht="48.75" customHeight="1">
      <c r="AA120" s="73"/>
      <c r="AB120" s="73"/>
      <c r="AC120" s="21"/>
      <c r="AF120" s="1"/>
      <c r="AG120" s="1"/>
      <c r="AH120" s="1"/>
      <c r="AI120" s="1"/>
      <c r="AJ120" s="1"/>
      <c r="AK120" s="1"/>
    </row>
    <row r="121" spans="27:29" ht="13.5">
      <c r="AA121" s="73"/>
      <c r="AB121" s="73"/>
      <c r="AC121" s="21"/>
    </row>
    <row r="122" spans="27:29" ht="13.5">
      <c r="AA122" s="73"/>
      <c r="AB122" s="73"/>
      <c r="AC122" s="21"/>
    </row>
    <row r="123" spans="27:29" ht="13.5">
      <c r="AA123" s="73"/>
      <c r="AB123" s="73"/>
      <c r="AC123" s="21"/>
    </row>
    <row r="124" spans="27:29" ht="13.5">
      <c r="AA124" s="73"/>
      <c r="AB124" s="73"/>
      <c r="AC124" s="21"/>
    </row>
    <row r="125" spans="27:29" ht="13.5">
      <c r="AA125" s="73"/>
      <c r="AB125" s="73"/>
      <c r="AC125" s="21"/>
    </row>
    <row r="126" spans="27:29" ht="13.5">
      <c r="AA126" s="73"/>
      <c r="AB126" s="73"/>
      <c r="AC126" s="21"/>
    </row>
    <row r="127" spans="27:29" ht="13.5">
      <c r="AA127" s="73"/>
      <c r="AB127" s="73"/>
      <c r="AC127" s="21"/>
    </row>
    <row r="128" spans="27:29" ht="13.5">
      <c r="AA128" s="73"/>
      <c r="AB128" s="73"/>
      <c r="AC128" s="21"/>
    </row>
    <row r="129" spans="27:29" ht="13.5">
      <c r="AA129" s="73"/>
      <c r="AB129" s="73"/>
      <c r="AC129" s="21"/>
    </row>
    <row r="130" spans="27:29" ht="13.5">
      <c r="AA130" s="73"/>
      <c r="AB130" s="73"/>
      <c r="AC130" s="21"/>
    </row>
    <row r="131" spans="27:29" ht="13.5">
      <c r="AA131" s="73"/>
      <c r="AB131" s="73"/>
      <c r="AC131" s="21"/>
    </row>
    <row r="132" spans="27:29" ht="13.5">
      <c r="AA132" s="74"/>
      <c r="AB132" s="74"/>
      <c r="AC132" s="21"/>
    </row>
    <row r="133" spans="27:29" ht="13.5">
      <c r="AA133" s="73"/>
      <c r="AB133" s="73"/>
      <c r="AC133" s="21"/>
    </row>
    <row r="134" spans="27:29" ht="13.5">
      <c r="AA134" s="73"/>
      <c r="AB134" s="73"/>
      <c r="AC134" s="21"/>
    </row>
    <row r="135" spans="27:29" ht="13.5">
      <c r="AA135" s="73"/>
      <c r="AB135" s="73"/>
      <c r="AC135" s="21"/>
    </row>
    <row r="136" spans="27:29" ht="13.5">
      <c r="AA136" s="74"/>
      <c r="AB136" s="74"/>
      <c r="AC136" s="21"/>
    </row>
    <row r="137" spans="27:29" ht="13.5">
      <c r="AA137" s="73"/>
      <c r="AB137" s="73"/>
      <c r="AC137" s="21"/>
    </row>
    <row r="138" spans="27:29" ht="13.5">
      <c r="AA138" s="73"/>
      <c r="AB138" s="73"/>
      <c r="AC138" s="21"/>
    </row>
    <row r="139" spans="27:29" ht="13.5">
      <c r="AA139" s="73"/>
      <c r="AB139" s="73"/>
      <c r="AC139" s="21"/>
    </row>
    <row r="140" spans="27:29" ht="13.5">
      <c r="AA140" s="73"/>
      <c r="AB140" s="73"/>
      <c r="AC140" s="21"/>
    </row>
    <row r="141" spans="27:29" ht="13.5">
      <c r="AA141" s="73"/>
      <c r="AB141" s="73"/>
      <c r="AC141" s="21"/>
    </row>
    <row r="142" spans="27:29" ht="13.5">
      <c r="AA142" s="73"/>
      <c r="AB142" s="73"/>
      <c r="AC142" s="21"/>
    </row>
    <row r="143" spans="27:29" ht="13.5">
      <c r="AA143" s="73"/>
      <c r="AB143" s="73"/>
      <c r="AC143" s="21"/>
    </row>
    <row r="144" spans="27:29" ht="13.5">
      <c r="AA144" s="73"/>
      <c r="AB144" s="73"/>
      <c r="AC144" s="21"/>
    </row>
    <row r="145" spans="27:29" ht="13.5">
      <c r="AA145" s="73"/>
      <c r="AB145" s="73"/>
      <c r="AC145" s="21"/>
    </row>
    <row r="146" spans="27:29" ht="13.5">
      <c r="AA146" s="73"/>
      <c r="AB146" s="73"/>
      <c r="AC146" s="21"/>
    </row>
    <row r="147" spans="27:29" ht="13.5">
      <c r="AA147" s="73"/>
      <c r="AB147" s="73"/>
      <c r="AC147" s="21"/>
    </row>
    <row r="148" spans="27:29" ht="13.5">
      <c r="AA148" s="73"/>
      <c r="AB148" s="73"/>
      <c r="AC148" s="21"/>
    </row>
    <row r="149" spans="27:29" ht="13.5">
      <c r="AA149" s="73"/>
      <c r="AB149" s="73"/>
      <c r="AC149" s="21"/>
    </row>
    <row r="150" spans="27:29" ht="13.5">
      <c r="AA150" s="73"/>
      <c r="AB150" s="73"/>
      <c r="AC150" s="21"/>
    </row>
    <row r="151" spans="27:29" ht="13.5">
      <c r="AA151" s="73"/>
      <c r="AB151" s="73"/>
      <c r="AC151" s="21"/>
    </row>
    <row r="152" spans="27:29" ht="13.5">
      <c r="AA152" s="73"/>
      <c r="AB152" s="73"/>
      <c r="AC152" s="21"/>
    </row>
    <row r="153" spans="27:29" ht="13.5">
      <c r="AA153" s="73"/>
      <c r="AB153" s="73"/>
      <c r="AC153" s="21"/>
    </row>
    <row r="154" spans="27:29" ht="13.5">
      <c r="AA154" s="73"/>
      <c r="AB154" s="73"/>
      <c r="AC154" s="21"/>
    </row>
    <row r="155" spans="27:29" ht="13.5">
      <c r="AA155" s="73"/>
      <c r="AB155" s="73"/>
      <c r="AC155" s="21"/>
    </row>
    <row r="156" spans="27:29" ht="13.5">
      <c r="AA156" s="73"/>
      <c r="AB156" s="73"/>
      <c r="AC156" s="21"/>
    </row>
    <row r="157" spans="27:29" ht="13.5">
      <c r="AA157" s="73"/>
      <c r="AB157" s="73"/>
      <c r="AC157" s="21"/>
    </row>
    <row r="158" spans="27:29" ht="13.5">
      <c r="AA158" s="73"/>
      <c r="AB158" s="73"/>
      <c r="AC158" s="21"/>
    </row>
    <row r="159" spans="27:29" ht="13.5">
      <c r="AA159" s="73"/>
      <c r="AB159" s="73"/>
      <c r="AC159" s="21"/>
    </row>
    <row r="160" spans="27:29" ht="13.5">
      <c r="AA160" s="73"/>
      <c r="AB160" s="73"/>
      <c r="AC160" s="21"/>
    </row>
    <row r="161" spans="27:29" ht="13.5">
      <c r="AA161" s="73"/>
      <c r="AB161" s="73"/>
      <c r="AC161" s="21"/>
    </row>
    <row r="162" spans="27:29" ht="13.5">
      <c r="AA162" s="73"/>
      <c r="AB162" s="73"/>
      <c r="AC162" s="21"/>
    </row>
    <row r="163" spans="27:29" ht="13.5">
      <c r="AA163" s="73"/>
      <c r="AB163" s="73"/>
      <c r="AC163" s="21"/>
    </row>
    <row r="164" spans="27:29" ht="13.5">
      <c r="AA164" s="73"/>
      <c r="AB164" s="73"/>
      <c r="AC164" s="21"/>
    </row>
    <row r="165" spans="27:29" ht="13.5">
      <c r="AA165" s="73"/>
      <c r="AB165" s="73"/>
      <c r="AC165" s="21"/>
    </row>
    <row r="166" spans="27:29" ht="13.5">
      <c r="AA166" s="73"/>
      <c r="AB166" s="73"/>
      <c r="AC166" s="21"/>
    </row>
    <row r="167" spans="27:29" ht="13.5">
      <c r="AA167" s="73"/>
      <c r="AB167" s="73"/>
      <c r="AC167" s="21"/>
    </row>
    <row r="168" spans="27:29" ht="13.5">
      <c r="AA168" s="73"/>
      <c r="AB168" s="73"/>
      <c r="AC168" s="21"/>
    </row>
    <row r="169" spans="27:29" ht="13.5">
      <c r="AA169" s="73"/>
      <c r="AB169" s="73"/>
      <c r="AC169" s="21"/>
    </row>
    <row r="170" spans="27:29" ht="13.5">
      <c r="AA170" s="73"/>
      <c r="AB170" s="73"/>
      <c r="AC170" s="21"/>
    </row>
    <row r="171" spans="27:29" ht="13.5">
      <c r="AA171" s="73"/>
      <c r="AB171" s="73"/>
      <c r="AC171" s="21"/>
    </row>
    <row r="172" spans="27:29" ht="13.5">
      <c r="AA172" s="75"/>
      <c r="AB172" s="75"/>
      <c r="AC172" s="21"/>
    </row>
    <row r="173" spans="27:29" ht="13.5">
      <c r="AA173" s="75"/>
      <c r="AB173" s="75"/>
      <c r="AC173" s="21"/>
    </row>
    <row r="174" spans="27:29" ht="13.5">
      <c r="AA174" s="75"/>
      <c r="AB174" s="75"/>
      <c r="AC174" s="21"/>
    </row>
    <row r="175" ht="13.5">
      <c r="AA175" s="21"/>
    </row>
  </sheetData>
  <sheetProtection selectLockedCells="1" selectUnlockedCells="1"/>
  <mergeCells count="46">
    <mergeCell ref="AE2:AE4"/>
    <mergeCell ref="A1:AK1"/>
    <mergeCell ref="A2:A4"/>
    <mergeCell ref="B2:B4"/>
    <mergeCell ref="C2:C4"/>
    <mergeCell ref="D2:D4"/>
    <mergeCell ref="E2:E4"/>
    <mergeCell ref="F2:F4"/>
    <mergeCell ref="G2:L2"/>
    <mergeCell ref="M2:R2"/>
    <mergeCell ref="AB2:AB4"/>
    <mergeCell ref="AC2:AC4"/>
    <mergeCell ref="AD2:AD4"/>
    <mergeCell ref="Y3:Y4"/>
    <mergeCell ref="Z3:Z4"/>
    <mergeCell ref="AA3:AA4"/>
    <mergeCell ref="AK2:AK4"/>
    <mergeCell ref="AL2:AL4"/>
    <mergeCell ref="AM2:AM4"/>
    <mergeCell ref="AN2:AN4"/>
    <mergeCell ref="AO2:AO4"/>
    <mergeCell ref="AF2:AF4"/>
    <mergeCell ref="AG2:AG4"/>
    <mergeCell ref="AH2:AH4"/>
    <mergeCell ref="AI2:AI4"/>
    <mergeCell ref="AJ2:AJ4"/>
    <mergeCell ref="AP2:A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V3:V4"/>
    <mergeCell ref="W3:W4"/>
    <mergeCell ref="X3:X4"/>
    <mergeCell ref="T2:T4"/>
    <mergeCell ref="U2:U4"/>
    <mergeCell ref="V2:AA2"/>
    <mergeCell ref="S2:S4"/>
  </mergeCells>
  <printOptions/>
  <pageMargins left="0" right="0" top="0.3937007874015748" bottom="0.3937007874015748" header="0.5118110236220472" footer="0"/>
  <pageSetup firstPageNumber="1" useFirstPageNumber="1" fitToHeight="4" fitToWidth="1" horizontalDpi="300" verticalDpi="300" orientation="landscape" pageOrder="overThenDown" paperSize="8" scale="2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radix7</dc:creator>
  <cp:keywords/>
  <dc:description/>
  <cp:lastModifiedBy>Sylwia AS. Ambrozuk</cp:lastModifiedBy>
  <cp:lastPrinted>2019-10-22T11:03:05Z</cp:lastPrinted>
  <dcterms:created xsi:type="dcterms:W3CDTF">2017-06-14T11:29:17Z</dcterms:created>
  <dcterms:modified xsi:type="dcterms:W3CDTF">2021-11-17T12:49:17Z</dcterms:modified>
  <cp:category/>
  <cp:version/>
  <cp:contentType/>
  <cp:contentStatus/>
</cp:coreProperties>
</file>